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jdomagalska\Desktop\Nowy folder (2)\"/>
    </mc:Choice>
  </mc:AlternateContent>
  <bookViews>
    <workbookView xWindow="0" yWindow="0" windowWidth="25545" windowHeight="11370"/>
  </bookViews>
  <sheets>
    <sheet name="Nazwy" sheetId="99" r:id="rId1"/>
    <sheet name="  1" sheetId="161" r:id="rId2"/>
    <sheet name="  2" sheetId="149" r:id="rId3"/>
    <sheet name="  3" sheetId="206" r:id="rId4"/>
    <sheet name="  4" sheetId="20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61" l="1"/>
  <c r="T11" i="161" s="1"/>
  <c r="E7" i="161" s="1"/>
  <c r="S12" i="161"/>
  <c r="S11" i="161" s="1"/>
  <c r="E8" i="161" s="1"/>
  <c r="P12" i="161"/>
  <c r="P10" i="161" s="1"/>
  <c r="O12" i="161"/>
  <c r="O10" i="161" s="1"/>
  <c r="N12" i="161"/>
  <c r="N10" i="161" s="1"/>
  <c r="M12" i="161"/>
  <c r="H12" i="161"/>
  <c r="J12" i="161" s="1"/>
  <c r="C10" i="161"/>
  <c r="T25" i="149"/>
  <c r="S25" i="149"/>
  <c r="P25" i="149"/>
  <c r="O25" i="149"/>
  <c r="N25" i="149"/>
  <c r="M25" i="149"/>
  <c r="H25" i="149"/>
  <c r="R25" i="149" s="1"/>
  <c r="T24" i="149"/>
  <c r="S24" i="149"/>
  <c r="P24" i="149"/>
  <c r="O24" i="149"/>
  <c r="N24" i="149"/>
  <c r="M24" i="149"/>
  <c r="H24" i="149"/>
  <c r="R24" i="149" s="1"/>
  <c r="T23" i="149"/>
  <c r="S23" i="149"/>
  <c r="P23" i="149"/>
  <c r="O23" i="149"/>
  <c r="N23" i="149"/>
  <c r="M23" i="149"/>
  <c r="H23" i="149"/>
  <c r="J23" i="149" s="1"/>
  <c r="T22" i="149"/>
  <c r="S22" i="149"/>
  <c r="P22" i="149"/>
  <c r="O22" i="149"/>
  <c r="N22" i="149"/>
  <c r="M22" i="149"/>
  <c r="H22" i="149"/>
  <c r="L22" i="149" s="1"/>
  <c r="T21" i="149"/>
  <c r="S21" i="149"/>
  <c r="P21" i="149"/>
  <c r="O21" i="149"/>
  <c r="N21" i="149"/>
  <c r="M21" i="149"/>
  <c r="H21" i="149"/>
  <c r="L21" i="149" s="1"/>
  <c r="T20" i="149"/>
  <c r="S20" i="149"/>
  <c r="P20" i="149"/>
  <c r="O20" i="149"/>
  <c r="N20" i="149"/>
  <c r="M20" i="149"/>
  <c r="H20" i="149"/>
  <c r="R20" i="149" s="1"/>
  <c r="T19" i="149"/>
  <c r="S19" i="149"/>
  <c r="P19" i="149"/>
  <c r="O19" i="149"/>
  <c r="N19" i="149"/>
  <c r="M19" i="149"/>
  <c r="H19" i="149"/>
  <c r="L19" i="149" s="1"/>
  <c r="T18" i="149"/>
  <c r="S18" i="149"/>
  <c r="P18" i="149"/>
  <c r="O18" i="149"/>
  <c r="N18" i="149"/>
  <c r="M18" i="149"/>
  <c r="H18" i="149"/>
  <c r="R18" i="149" s="1"/>
  <c r="T17" i="149"/>
  <c r="S17" i="149"/>
  <c r="P17" i="149"/>
  <c r="O17" i="149"/>
  <c r="N17" i="149"/>
  <c r="M17" i="149"/>
  <c r="H17" i="149"/>
  <c r="J17" i="149" s="1"/>
  <c r="T16" i="149"/>
  <c r="S16" i="149"/>
  <c r="P16" i="149"/>
  <c r="O16" i="149"/>
  <c r="N16" i="149"/>
  <c r="M16" i="149"/>
  <c r="H16" i="149"/>
  <c r="J16" i="149" s="1"/>
  <c r="T15" i="149"/>
  <c r="S15" i="149"/>
  <c r="P15" i="149"/>
  <c r="O15" i="149"/>
  <c r="N15" i="149"/>
  <c r="M15" i="149"/>
  <c r="H15" i="149"/>
  <c r="R15" i="149" s="1"/>
  <c r="T14" i="149"/>
  <c r="S14" i="149"/>
  <c r="P14" i="149"/>
  <c r="O14" i="149"/>
  <c r="N14" i="149"/>
  <c r="M14" i="149"/>
  <c r="H14" i="149"/>
  <c r="T13" i="149"/>
  <c r="S13" i="149"/>
  <c r="P13" i="149"/>
  <c r="O13" i="149"/>
  <c r="N13" i="149"/>
  <c r="M13" i="149"/>
  <c r="H13" i="149"/>
  <c r="R13" i="149" s="1"/>
  <c r="T12" i="149"/>
  <c r="S12" i="149"/>
  <c r="P12" i="149"/>
  <c r="O12" i="149"/>
  <c r="N12" i="149"/>
  <c r="M12" i="149"/>
  <c r="H12" i="149"/>
  <c r="R12" i="149" s="1"/>
  <c r="C10" i="149"/>
  <c r="H2" i="149" s="1"/>
  <c r="T12" i="206"/>
  <c r="T11" i="206" s="1"/>
  <c r="E7" i="206" s="1"/>
  <c r="S12" i="206"/>
  <c r="S11" i="206" s="1"/>
  <c r="E8" i="206" s="1"/>
  <c r="P12" i="206"/>
  <c r="P10" i="206" s="1"/>
  <c r="O12" i="206"/>
  <c r="O10" i="206" s="1"/>
  <c r="N12" i="206"/>
  <c r="N11" i="206" s="1"/>
  <c r="M12" i="206"/>
  <c r="M11" i="206" s="1"/>
  <c r="H12" i="206"/>
  <c r="J12" i="206" s="1"/>
  <c r="C10" i="206"/>
  <c r="T14" i="205"/>
  <c r="S14" i="205"/>
  <c r="P14" i="205"/>
  <c r="O14" i="205"/>
  <c r="N14" i="205"/>
  <c r="M14" i="205"/>
  <c r="H14" i="205"/>
  <c r="J14" i="205" s="1"/>
  <c r="T13" i="205"/>
  <c r="S13" i="205"/>
  <c r="P13" i="205"/>
  <c r="O13" i="205"/>
  <c r="O11" i="205" s="1"/>
  <c r="N13" i="205"/>
  <c r="M13" i="205"/>
  <c r="H13" i="205"/>
  <c r="R13" i="205" s="1"/>
  <c r="T12" i="205"/>
  <c r="S12" i="205"/>
  <c r="P12" i="205"/>
  <c r="O12" i="205"/>
  <c r="N12" i="205"/>
  <c r="M12" i="205"/>
  <c r="H12" i="205"/>
  <c r="L12" i="205" s="1"/>
  <c r="C10" i="205"/>
  <c r="S11" i="205" l="1"/>
  <c r="E8" i="205" s="1"/>
  <c r="M10" i="149"/>
  <c r="P11" i="161"/>
  <c r="O10" i="205"/>
  <c r="F1" i="205"/>
  <c r="H2" i="205"/>
  <c r="F1" i="161"/>
  <c r="H2" i="161"/>
  <c r="F1" i="206"/>
  <c r="H2" i="206"/>
  <c r="B15" i="149"/>
  <c r="F1" i="149"/>
  <c r="M10" i="205"/>
  <c r="L16" i="149"/>
  <c r="T11" i="149"/>
  <c r="E7" i="149" s="1"/>
  <c r="J13" i="149"/>
  <c r="R12" i="161"/>
  <c r="O10" i="149"/>
  <c r="L15" i="149"/>
  <c r="J18" i="149"/>
  <c r="R16" i="149"/>
  <c r="L18" i="149"/>
  <c r="L23" i="149"/>
  <c r="M11" i="205"/>
  <c r="N10" i="205"/>
  <c r="Q10" i="205" s="1"/>
  <c r="E5" i="205" s="1"/>
  <c r="M11" i="149"/>
  <c r="J25" i="149"/>
  <c r="S11" i="149"/>
  <c r="E8" i="149" s="1"/>
  <c r="R23" i="149"/>
  <c r="L13" i="205"/>
  <c r="L10" i="205" s="1"/>
  <c r="P10" i="205"/>
  <c r="J13" i="205"/>
  <c r="T11" i="205"/>
  <c r="E7" i="205" s="1"/>
  <c r="L14" i="205"/>
  <c r="R14" i="205"/>
  <c r="O11" i="206"/>
  <c r="L12" i="206"/>
  <c r="R12" i="206"/>
  <c r="L20" i="149"/>
  <c r="R19" i="149"/>
  <c r="J20" i="149"/>
  <c r="J15" i="149"/>
  <c r="R21" i="149"/>
  <c r="J22" i="149"/>
  <c r="L12" i="161"/>
  <c r="B13" i="149"/>
  <c r="B25" i="149"/>
  <c r="B23" i="149"/>
  <c r="D10" i="161"/>
  <c r="B12" i="206"/>
  <c r="B12" i="161"/>
  <c r="B20" i="149"/>
  <c r="N11" i="205"/>
  <c r="D10" i="206"/>
  <c r="P11" i="206"/>
  <c r="D10" i="205"/>
  <c r="P11" i="205"/>
  <c r="R12" i="205"/>
  <c r="H13" i="206"/>
  <c r="H10" i="206" s="1"/>
  <c r="M10" i="206"/>
  <c r="B14" i="205"/>
  <c r="H15" i="205"/>
  <c r="H10" i="205" s="1"/>
  <c r="N10" i="206"/>
  <c r="B13" i="205"/>
  <c r="J13" i="206"/>
  <c r="J10" i="206" s="1"/>
  <c r="B12" i="205"/>
  <c r="J12" i="205"/>
  <c r="N11" i="149"/>
  <c r="P11" i="149"/>
  <c r="P10" i="149"/>
  <c r="R14" i="149"/>
  <c r="L14" i="149"/>
  <c r="J14" i="149"/>
  <c r="O11" i="149"/>
  <c r="B14" i="149"/>
  <c r="L17" i="149"/>
  <c r="R22" i="149"/>
  <c r="H26" i="149"/>
  <c r="H10" i="149" s="1"/>
  <c r="N10" i="149"/>
  <c r="B12" i="149"/>
  <c r="B24" i="149"/>
  <c r="J12" i="149"/>
  <c r="L13" i="149"/>
  <c r="B22" i="149"/>
  <c r="J24" i="149"/>
  <c r="L25" i="149"/>
  <c r="N11" i="161"/>
  <c r="L12" i="149"/>
  <c r="R17" i="149"/>
  <c r="B21" i="149"/>
  <c r="L24" i="149"/>
  <c r="O11" i="161"/>
  <c r="B19" i="149"/>
  <c r="J21" i="149"/>
  <c r="M10" i="161"/>
  <c r="Q10" i="161" s="1"/>
  <c r="E5" i="161" s="1"/>
  <c r="B18" i="149"/>
  <c r="M11" i="161"/>
  <c r="D10" i="149"/>
  <c r="B17" i="149"/>
  <c r="J19" i="149"/>
  <c r="B16" i="149"/>
  <c r="R11" i="161"/>
  <c r="H13" i="161"/>
  <c r="H10" i="161" s="1"/>
  <c r="L10" i="161"/>
  <c r="J13" i="161"/>
  <c r="J10" i="161" s="1"/>
  <c r="Q11" i="161" l="1"/>
  <c r="Q11" i="206"/>
  <c r="Q10" i="149"/>
  <c r="E5" i="149" s="1"/>
  <c r="Q11" i="149"/>
  <c r="Q11" i="205"/>
  <c r="J15" i="205"/>
  <c r="J10" i="205" s="1"/>
  <c r="L10" i="206"/>
  <c r="R11" i="206"/>
  <c r="R11" i="149"/>
  <c r="L10" i="149"/>
  <c r="Q10" i="206"/>
  <c r="E5" i="206" s="1"/>
  <c r="J26" i="149"/>
  <c r="J10" i="149" s="1"/>
  <c r="R11" i="205"/>
</calcChain>
</file>

<file path=xl/sharedStrings.xml><?xml version="1.0" encoding="utf-8"?>
<sst xmlns="http://schemas.openxmlformats.org/spreadsheetml/2006/main" count="122" uniqueCount="34">
  <si>
    <t>Lp</t>
  </si>
  <si>
    <t>Nazwa_pakietu</t>
  </si>
  <si>
    <t xml:space="preserve">  1</t>
  </si>
  <si>
    <t xml:space="preserve">  2</t>
  </si>
  <si>
    <t xml:space="preserve">  3</t>
  </si>
  <si>
    <t xml:space="preserve">  4</t>
  </si>
  <si>
    <t>Podkład wysokochłonny</t>
  </si>
  <si>
    <t>Różne 14</t>
  </si>
  <si>
    <t>Wklad kontrastu</t>
  </si>
  <si>
    <t>Wkłady i zestawy do podawania kontrastu</t>
  </si>
  <si>
    <t>(Pełna nazwa Wykonawcy / Wykonawców w przypadku składania oferty wspólnej)</t>
  </si>
  <si>
    <t>Zadanie nr:</t>
  </si>
  <si>
    <t>Opis przedmiotu zamówienia</t>
  </si>
  <si>
    <t>j.m.</t>
  </si>
  <si>
    <t>Ilość</t>
  </si>
  <si>
    <t>Nazwa handlowa</t>
  </si>
  <si>
    <t>Kod produktu</t>
  </si>
  <si>
    <r>
      <rPr>
        <b/>
        <i/>
        <sz val="11"/>
        <rFont val="Verdana"/>
        <family val="2"/>
        <charset val="238"/>
      </rPr>
      <t>Cena
jedn. netto</t>
    </r>
  </si>
  <si>
    <t>Wartość netto</t>
  </si>
  <si>
    <t>VAT %</t>
  </si>
  <si>
    <t>Wartość brutto</t>
  </si>
  <si>
    <t>Uwagi</t>
  </si>
  <si>
    <t>Razem</t>
  </si>
  <si>
    <t>---</t>
  </si>
  <si>
    <t>Oświadczam/my, że zaoferowany przez nas produkt spełnia wszystkie wymagania opisane przez Zamawiającego.</t>
  </si>
  <si>
    <t>Wykonawca wypełnia Specyfikację asortymentowo – cenową poprzez uzupełnienie:</t>
  </si>
  <si>
    <t>kolumny E, F, G (podanie ceny z dokładnością do 4 miejsc po przecinku), I oraz wpisanie w miejscu wyznaczonym nazwy Wykonawcy/Wykonawców w przypadku składania oferty wspólnej.</t>
  </si>
  <si>
    <t>szt.</t>
  </si>
  <si>
    <r>
      <rPr>
        <b/>
        <sz val="11"/>
        <color theme="8"/>
        <rFont val="Verdana"/>
        <family val="2"/>
        <charset val="238"/>
      </rPr>
      <t xml:space="preserve">Specyfikację asortymentowo-cenową należy złożyć w postaci elektronicznej , podpisaną kwalifikowanym podpisem elektronicznym, przez osobę(y) uprawnioną(e) do składania oświadczeń woli w imieniu Wykonawcy, zgodnie z formą reprezentacji Wykonawcy określoną     w dokumencie rejestracyjnym (ewidencyjnym) właściwym dla formy organizacyjnej Wykonawcy lub pełnomocnika. </t>
    </r>
    <r>
      <rPr>
        <sz val="11"/>
        <color theme="1"/>
        <rFont val="Verdana"/>
        <family val="2"/>
        <charset val="238"/>
      </rPr>
      <t>Uwaga:  Komunikat:"</t>
    </r>
    <r>
      <rPr>
        <sz val="11"/>
        <color theme="9" tint="-0.249977111117893"/>
        <rFont val="Verdana"/>
        <family val="2"/>
        <charset val="238"/>
      </rPr>
      <t xml:space="preserve">Nie składamy oferty w zakresie przedmiotowego zadania </t>
    </r>
    <r>
      <rPr>
        <sz val="11"/>
        <color theme="1"/>
        <rFont val="Verdana"/>
        <family val="2"/>
        <charset val="238"/>
      </rPr>
      <t>" zniknie po wprowadzeniu przynajmniej jednej z wymaganych danych,  w zamian mogą pojawić się inne komunikaty informacyjne. Przy formularzu prawidłowo wypełnionym wszystkie komunikaty znikną.</t>
    </r>
  </si>
  <si>
    <t>zestaw</t>
  </si>
  <si>
    <t>op.</t>
  </si>
  <si>
    <t>StopienRealizacji</t>
  </si>
  <si>
    <r>
      <t xml:space="preserve">SPECYFIKACJA ASORTYMENTOWO-CENOWA
</t>
    </r>
    <r>
      <rPr>
        <sz val="9"/>
        <color rgb="FF000000"/>
        <rFont val="Verdana"/>
        <family val="2"/>
        <charset val="238"/>
      </rPr>
      <t>na sukcesywne dostawy wyrobów medycznych dla Narodowego Instytutu Onkologii
im. Marii Skłodowskiej-Curie - Państwowego Instytutu Badawczego Oddziału
w Gliwicach</t>
    </r>
  </si>
  <si>
    <t>Gwarantowany stopień realizacji: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</si>
</sst>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_-* #,##0.0000\ &quot;zł&quot;_-;\-* #,##0.0000\ &quot;zł&quot;_-;_-* &quot;-&quot;????\ &quot;zł&quot;_-;_-@_-"/>
  </numFmts>
  <fonts count="3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rgb="FF000000"/>
      <name val="Verdana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theme="0"/>
      <name val="Verdana"/>
      <family val="2"/>
      <charset val="238"/>
    </font>
    <font>
      <sz val="11"/>
      <color theme="3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rgb="FFFF0000"/>
      <name val="Times New Roman"/>
      <family val="1"/>
      <charset val="238"/>
    </font>
    <font>
      <sz val="14"/>
      <color theme="0"/>
      <name val="Times New Roman"/>
      <family val="1"/>
      <charset val="238"/>
    </font>
    <font>
      <sz val="11"/>
      <color rgb="FF9933FF"/>
      <name val="Calibri"/>
      <family val="2"/>
      <charset val="238"/>
      <scheme val="minor"/>
    </font>
    <font>
      <b/>
      <i/>
      <sz val="10"/>
      <color rgb="FF00008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0"/>
      <name val="Times New Roman"/>
      <family val="1"/>
      <charset val="238"/>
    </font>
    <font>
      <b/>
      <i/>
      <sz val="1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1"/>
      <color rgb="FF000000"/>
      <name val="Verdana"/>
      <family val="2"/>
      <charset val="238"/>
    </font>
    <font>
      <sz val="11"/>
      <color indexed="8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3" tint="-0.249977111117893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Verdana"/>
      <family val="2"/>
      <charset val="238"/>
    </font>
    <font>
      <b/>
      <sz val="11"/>
      <color theme="8"/>
      <name val="Verdana"/>
      <family val="2"/>
      <charset val="238"/>
    </font>
    <font>
      <sz val="11"/>
      <color theme="9" tint="-0.249977111117893"/>
      <name val="Verdana"/>
      <family val="2"/>
      <charset val="238"/>
    </font>
    <font>
      <sz val="11"/>
      <color indexed="8"/>
      <name val="Calibri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44536A"/>
      </left>
      <right/>
      <top style="thin">
        <color rgb="FF000000"/>
      </top>
      <bottom style="thin">
        <color rgb="FF44536A"/>
      </bottom>
      <diagonal/>
    </border>
    <border>
      <left/>
      <right/>
      <top style="thin">
        <color rgb="FF000000"/>
      </top>
      <bottom style="thin">
        <color rgb="FF44536A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4">
    <xf numFmtId="0" fontId="0" fillId="0" borderId="0" xfId="0"/>
    <xf numFmtId="49" fontId="0" fillId="0" borderId="0" xfId="0" applyNumberFormat="1"/>
    <xf numFmtId="0" fontId="3" fillId="2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vertical="center" wrapText="1"/>
      <protection hidden="1"/>
    </xf>
    <xf numFmtId="0" fontId="4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1" fontId="11" fillId="0" borderId="0" xfId="0" applyNumberFormat="1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vertical="top"/>
    </xf>
    <xf numFmtId="0" fontId="15" fillId="0" borderId="11" xfId="0" applyFont="1" applyFill="1" applyBorder="1" applyAlignment="1">
      <alignment horizontal="right" vertical="top"/>
    </xf>
    <xf numFmtId="49" fontId="16" fillId="0" borderId="11" xfId="0" applyNumberFormat="1" applyFont="1" applyFill="1" applyBorder="1" applyAlignment="1" applyProtection="1">
      <alignment vertical="top"/>
      <protection hidden="1"/>
    </xf>
    <xf numFmtId="164" fontId="18" fillId="0" borderId="0" xfId="0" applyNumberFormat="1" applyFont="1" applyFill="1" applyBorder="1" applyAlignment="1" applyProtection="1">
      <alignment vertical="center"/>
      <protection hidden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1" fontId="19" fillId="3" borderId="13" xfId="0" applyNumberFormat="1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top"/>
    </xf>
    <xf numFmtId="1" fontId="22" fillId="0" borderId="17" xfId="0" applyNumberFormat="1" applyFont="1" applyFill="1" applyBorder="1" applyAlignment="1">
      <alignment horizontal="center" vertical="center" shrinkToFit="1"/>
    </xf>
    <xf numFmtId="0" fontId="23" fillId="0" borderId="16" xfId="2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 applyProtection="1">
      <alignment horizontal="center" vertical="center" wrapText="1"/>
    </xf>
    <xf numFmtId="165" fontId="25" fillId="0" borderId="18" xfId="0" applyNumberFormat="1" applyFont="1" applyFill="1" applyBorder="1" applyAlignment="1" applyProtection="1">
      <alignment horizontal="center" vertical="center" wrapText="1"/>
    </xf>
    <xf numFmtId="164" fontId="25" fillId="0" borderId="16" xfId="0" applyNumberFormat="1" applyFont="1" applyFill="1" applyBorder="1" applyAlignment="1" applyProtection="1">
      <alignment horizontal="center" vertical="center" wrapText="1"/>
      <protection hidden="1"/>
    </xf>
    <xf numFmtId="9" fontId="25" fillId="0" borderId="16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0" xfId="0" applyNumberFormat="1" applyFont="1" applyFill="1" applyBorder="1" applyAlignment="1">
      <alignment horizontal="left" vertical="top"/>
    </xf>
    <xf numFmtId="0" fontId="26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horizontal="left" vertical="top"/>
    </xf>
    <xf numFmtId="0" fontId="28" fillId="3" borderId="16" xfId="0" applyFont="1" applyFill="1" applyBorder="1" applyAlignment="1">
      <alignment horizontal="center" vertical="center" wrapText="1"/>
    </xf>
    <xf numFmtId="164" fontId="25" fillId="3" borderId="16" xfId="0" applyNumberFormat="1" applyFont="1" applyFill="1" applyBorder="1" applyAlignment="1" applyProtection="1">
      <alignment horizontal="center" vertical="center" wrapText="1"/>
      <protection hidden="1"/>
    </xf>
    <xf numFmtId="164" fontId="25" fillId="3" borderId="16" xfId="0" quotePrefix="1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center" vertical="center"/>
    </xf>
    <xf numFmtId="1" fontId="25" fillId="0" borderId="0" xfId="0" applyNumberFormat="1" applyFont="1" applyFill="1" applyBorder="1" applyAlignment="1">
      <alignment horizontal="center" vertical="center"/>
    </xf>
    <xf numFmtId="0" fontId="31" fillId="2" borderId="1" xfId="3" applyFont="1" applyFill="1" applyBorder="1" applyAlignment="1">
      <alignment horizontal="center"/>
    </xf>
    <xf numFmtId="0" fontId="31" fillId="0" borderId="2" xfId="3" applyFont="1" applyFill="1" applyBorder="1" applyAlignment="1">
      <alignment horizontal="right" wrapText="1"/>
    </xf>
    <xf numFmtId="9" fontId="32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164" fontId="17" fillId="0" borderId="0" xfId="0" applyNumberFormat="1" applyFont="1" applyFill="1" applyBorder="1" applyAlignment="1" applyProtection="1">
      <alignment horizontal="left" vertical="center"/>
      <protection hidden="1"/>
    </xf>
    <xf numFmtId="0" fontId="25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horizontal="right" vertical="center"/>
    </xf>
  </cellXfs>
  <cellStyles count="4">
    <cellStyle name="Normalny" xfId="0" builtinId="0"/>
    <cellStyle name="Normalny_Arkusz1" xfId="2"/>
    <cellStyle name="Normalny_Nazwy" xfId="3"/>
    <cellStyle name="Normalny_Nazwy_1" xfId="1"/>
  </cellStyles>
  <dxfs count="8"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"/>
  <sheetViews>
    <sheetView tabSelected="1" workbookViewId="0">
      <selection activeCell="C2" sqref="C2"/>
    </sheetView>
  </sheetViews>
  <sheetFormatPr defaultRowHeight="17.25" customHeight="1" x14ac:dyDescent="0.25"/>
  <cols>
    <col min="3" max="3" width="90.28515625" customWidth="1"/>
    <col min="4" max="4" width="16.28515625" bestFit="1" customWidth="1"/>
    <col min="9" max="9" width="3" customWidth="1"/>
    <col min="10" max="10" width="13" bestFit="1" customWidth="1"/>
  </cols>
  <sheetData>
    <row r="1" spans="2:4" ht="17.25" customHeight="1" x14ac:dyDescent="0.3">
      <c r="B1" t="s">
        <v>0</v>
      </c>
      <c r="C1" s="2" t="s">
        <v>1</v>
      </c>
      <c r="D1" s="51" t="s">
        <v>31</v>
      </c>
    </row>
    <row r="2" spans="2:4" ht="17.25" customHeight="1" x14ac:dyDescent="0.3">
      <c r="B2" s="1" t="s">
        <v>2</v>
      </c>
      <c r="C2" s="3" t="s">
        <v>6</v>
      </c>
      <c r="D2" s="52">
        <v>45</v>
      </c>
    </row>
    <row r="3" spans="2:4" ht="17.25" customHeight="1" x14ac:dyDescent="0.3">
      <c r="B3" s="1" t="s">
        <v>3</v>
      </c>
      <c r="C3" s="3" t="s">
        <v>7</v>
      </c>
      <c r="D3" s="52">
        <v>25</v>
      </c>
    </row>
    <row r="4" spans="2:4" ht="17.25" customHeight="1" x14ac:dyDescent="0.3">
      <c r="B4" s="1" t="s">
        <v>4</v>
      </c>
      <c r="C4" s="3" t="s">
        <v>8</v>
      </c>
      <c r="D4" s="52">
        <v>25</v>
      </c>
    </row>
    <row r="5" spans="2:4" ht="17.25" customHeight="1" x14ac:dyDescent="0.3">
      <c r="B5" s="1" t="s">
        <v>5</v>
      </c>
      <c r="C5" s="3" t="s">
        <v>9</v>
      </c>
      <c r="D5" s="52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workbookViewId="0">
      <selection activeCell="B22" sqref="B22"/>
    </sheetView>
  </sheetViews>
  <sheetFormatPr defaultRowHeight="15" x14ac:dyDescent="0.25"/>
  <cols>
    <col min="1" max="1" width="5.85546875" style="4" customWidth="1"/>
    <col min="2" max="2" width="58.85546875" style="4" customWidth="1"/>
    <col min="3" max="3" width="6.42578125" style="4" customWidth="1"/>
    <col min="4" max="4" width="11.42578125" style="4" customWidth="1"/>
    <col min="5" max="5" width="32" style="5" customWidth="1"/>
    <col min="6" max="6" width="23" style="11" customWidth="1"/>
    <col min="7" max="7" width="13" style="5" customWidth="1"/>
    <col min="8" max="9" width="15.42578125" style="5" customWidth="1"/>
    <col min="10" max="10" width="25.28515625" style="5" customWidth="1"/>
    <col min="11" max="11" width="28.7109375" style="5" customWidth="1"/>
    <col min="12" max="12" width="9.140625" style="7" hidden="1" customWidth="1"/>
    <col min="13" max="19" width="0" style="7" hidden="1" customWidth="1"/>
    <col min="20" max="20" width="10" style="7" hidden="1" customWidth="1"/>
    <col min="21" max="21" width="0" style="7" hidden="1" customWidth="1"/>
    <col min="22" max="22" width="0" style="8" hidden="1" customWidth="1"/>
    <col min="23" max="26" width="0" style="9" hidden="1" customWidth="1"/>
    <col min="27" max="30" width="9.140625" style="9"/>
    <col min="31" max="16384" width="9.140625" style="4"/>
  </cols>
  <sheetData>
    <row r="1" spans="1:30" ht="54.75" customHeight="1" x14ac:dyDescent="0.25">
      <c r="B1" s="55" t="s">
        <v>32</v>
      </c>
      <c r="C1" s="56"/>
      <c r="D1" s="56"/>
      <c r="F1" s="57" t="str">
        <f ca="1">"Numer referencyjny nadany sprawie przez Zamawiającego: DZ/DZ–381–1-54/25          Załącznik nr 2."&amp;C10&amp;" do SWZ"</f>
        <v>Numer referencyjny nadany sprawie przez Zamawiającego: DZ/DZ–381–1-54/25          Załącznik nr 2.  1 do SWZ</v>
      </c>
      <c r="G1" s="57"/>
      <c r="H1" s="57"/>
      <c r="I1" s="57"/>
      <c r="J1" s="57"/>
      <c r="K1" s="57"/>
      <c r="L1" s="6"/>
      <c r="M1" s="6"/>
      <c r="N1" s="6"/>
    </row>
    <row r="2" spans="1:30" ht="16.5" thickBot="1" x14ac:dyDescent="0.3">
      <c r="F2" s="73" t="s">
        <v>33</v>
      </c>
      <c r="G2" s="73"/>
      <c r="H2" s="53">
        <f ca="1">VLOOKUP(C10,Nazwy!B2:D5,3)/100</f>
        <v>0.45</v>
      </c>
      <c r="I2" s="10"/>
      <c r="J2" s="10"/>
      <c r="K2" s="10"/>
    </row>
    <row r="3" spans="1:30" x14ac:dyDescent="0.25">
      <c r="B3" s="58"/>
      <c r="C3" s="59"/>
      <c r="D3" s="60"/>
    </row>
    <row r="4" spans="1:30" x14ac:dyDescent="0.25">
      <c r="B4" s="61"/>
      <c r="C4" s="62"/>
      <c r="D4" s="63"/>
    </row>
    <row r="5" spans="1:30" ht="18.75" x14ac:dyDescent="0.25">
      <c r="B5" s="61"/>
      <c r="C5" s="62"/>
      <c r="D5" s="63"/>
      <c r="E5" s="67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67"/>
      <c r="G5" s="67"/>
      <c r="H5" s="67"/>
      <c r="I5" s="67"/>
      <c r="J5" s="67"/>
      <c r="K5" s="12"/>
      <c r="L5" s="13"/>
      <c r="M5" s="13"/>
    </row>
    <row r="6" spans="1:30" ht="18.75" x14ac:dyDescent="0.25">
      <c r="B6" s="61"/>
      <c r="C6" s="62"/>
      <c r="D6" s="63"/>
      <c r="E6" s="67"/>
      <c r="F6" s="67"/>
      <c r="G6" s="67"/>
      <c r="H6" s="67"/>
      <c r="I6" s="67"/>
      <c r="J6" s="67"/>
      <c r="K6" s="12"/>
      <c r="L6" s="13"/>
      <c r="M6" s="13"/>
    </row>
    <row r="7" spans="1:30" ht="15.75" thickBot="1" x14ac:dyDescent="0.3">
      <c r="B7" s="64"/>
      <c r="C7" s="65"/>
      <c r="D7" s="66"/>
      <c r="E7" s="68" t="str">
        <f>IF(T11&gt;0,"Przekroczona ilość liczb po przecinku w przynajmniej jednej cenie","")</f>
        <v/>
      </c>
      <c r="F7" s="68"/>
      <c r="G7" s="68"/>
      <c r="H7" s="68"/>
      <c r="I7" s="68"/>
      <c r="J7" s="68"/>
      <c r="K7" s="14"/>
      <c r="L7" s="15"/>
      <c r="M7" s="15"/>
    </row>
    <row r="8" spans="1:30" x14ac:dyDescent="0.25">
      <c r="B8" s="69" t="s">
        <v>10</v>
      </c>
      <c r="C8" s="69"/>
      <c r="D8" s="69"/>
      <c r="E8" s="68" t="str">
        <f>IF(S11&gt;0,"Niewłaściwa stawka podatku VAT","")</f>
        <v/>
      </c>
      <c r="F8" s="68"/>
      <c r="G8" s="68"/>
      <c r="H8" s="68"/>
      <c r="I8" s="68"/>
      <c r="J8" s="68"/>
      <c r="K8" s="14"/>
    </row>
    <row r="9" spans="1:30" x14ac:dyDescent="0.25">
      <c r="B9" s="16"/>
      <c r="C9" s="17"/>
      <c r="D9" s="17"/>
      <c r="E9" s="14"/>
      <c r="F9" s="18"/>
      <c r="G9" s="14"/>
      <c r="H9" s="14"/>
      <c r="I9" s="14"/>
      <c r="J9" s="14"/>
      <c r="K9" s="14"/>
    </row>
    <row r="10" spans="1:30" x14ac:dyDescent="0.25">
      <c r="A10" s="19"/>
      <c r="B10" s="20" t="s">
        <v>11</v>
      </c>
      <c r="C10" s="21" t="str">
        <f ca="1">MID(CELL("nazwa_pliku",C10),FIND("]",CELL("nazwa_pliku",C10),1)+1,35)</f>
        <v xml:space="preserve">  1</v>
      </c>
      <c r="D10" s="70" t="str">
        <f ca="1">VLOOKUP(C10,Nazwy!B2:C677,2)</f>
        <v>Podkład wysokochłonny</v>
      </c>
      <c r="E10" s="70"/>
      <c r="F10" s="70"/>
      <c r="G10" s="70"/>
      <c r="H10" s="22">
        <f ca="1">SUMIF(F12:F1293,"Razem",H12:H1293)</f>
        <v>0</v>
      </c>
      <c r="I10" s="22"/>
      <c r="J10" s="22">
        <f ca="1">SUMIF(F12:F1293,"Razem",J12:J1293)</f>
        <v>0</v>
      </c>
      <c r="K10" s="22"/>
      <c r="L10" s="7">
        <f>SUM(L11:L1787)</f>
        <v>0</v>
      </c>
      <c r="M10" s="7">
        <f>COUNTIF(M12:M1787,0)</f>
        <v>0</v>
      </c>
      <c r="N10" s="7">
        <f>COUNTIF(N12:N1787,0)</f>
        <v>0</v>
      </c>
      <c r="O10" s="7">
        <f>COUNTIF(O12:O1787,0)</f>
        <v>0</v>
      </c>
      <c r="P10" s="7">
        <f>COUNTIF(P12:P1787,0)</f>
        <v>0</v>
      </c>
      <c r="Q10" s="7">
        <f>SUM(M10:P10)</f>
        <v>0</v>
      </c>
    </row>
    <row r="11" spans="1:30" ht="42.75" x14ac:dyDescent="0.25">
      <c r="A11" s="23" t="s">
        <v>0</v>
      </c>
      <c r="B11" s="24" t="s">
        <v>12</v>
      </c>
      <c r="C11" s="25" t="s">
        <v>13</v>
      </c>
      <c r="D11" s="23" t="s">
        <v>14</v>
      </c>
      <c r="E11" s="26" t="s">
        <v>15</v>
      </c>
      <c r="F11" s="27" t="s">
        <v>16</v>
      </c>
      <c r="G11" s="28" t="s">
        <v>17</v>
      </c>
      <c r="H11" s="29" t="s">
        <v>18</v>
      </c>
      <c r="I11" s="29" t="s">
        <v>19</v>
      </c>
      <c r="J11" s="29" t="s">
        <v>20</v>
      </c>
      <c r="K11" s="29" t="s">
        <v>21</v>
      </c>
      <c r="L11" s="30"/>
      <c r="M11" s="7">
        <f>SUM(M12:M1787)</f>
        <v>1</v>
      </c>
      <c r="N11" s="7">
        <f>SUM(N12:N1787)</f>
        <v>1</v>
      </c>
      <c r="O11" s="7">
        <f>SUM(O12:O1787)</f>
        <v>1</v>
      </c>
      <c r="P11" s="7">
        <f>SUM(P12:P1787)</f>
        <v>1</v>
      </c>
      <c r="Q11" s="7">
        <f>SUM(M11:P11)</f>
        <v>4</v>
      </c>
      <c r="R11" s="7">
        <f>SUM(R12:R1787)</f>
        <v>0</v>
      </c>
      <c r="S11" s="7">
        <f>SUM(S12:S1787)</f>
        <v>0</v>
      </c>
      <c r="T11" s="7">
        <f>SUM(T12:T1787)</f>
        <v>0</v>
      </c>
    </row>
    <row r="12" spans="1:30" s="43" customFormat="1" ht="28.5" x14ac:dyDescent="0.25">
      <c r="A12" s="31">
        <v>1</v>
      </c>
      <c r="B12" s="32" t="str">
        <f ca="1">"W załączniku 'Opisy przedmiotu zamówienia' 
zad nr. "&amp;$C$10 &amp; "  poz. nr "&amp;A12</f>
        <v>W załączniku 'Opisy przedmiotu zamówienia' 
zad nr.   1  poz. nr 1</v>
      </c>
      <c r="C12" s="32" t="s">
        <v>27</v>
      </c>
      <c r="D12" s="32">
        <v>15000</v>
      </c>
      <c r="E12" s="33"/>
      <c r="F12" s="34"/>
      <c r="G12" s="35"/>
      <c r="H12" s="36">
        <f t="shared" ref="H12" si="0">ROUND(D12*G12,2)</f>
        <v>0</v>
      </c>
      <c r="I12" s="37"/>
      <c r="J12" s="36">
        <f t="shared" ref="J12" si="1">ROUND(H12*(1+I12),2)</f>
        <v>0</v>
      </c>
      <c r="K12" s="36"/>
      <c r="L12" s="38">
        <f t="shared" ref="L12" si="2">IF(LEN(H12)-IFERROR(SEARCH(",",H12,1),LEN(H12))&gt;2,1,0)</f>
        <v>0</v>
      </c>
      <c r="M12" s="39">
        <f t="shared" ref="M12:O12" si="3">IF(ISBLANK(E12),1,0)</f>
        <v>1</v>
      </c>
      <c r="N12" s="39">
        <f t="shared" si="3"/>
        <v>1</v>
      </c>
      <c r="O12" s="39">
        <f t="shared" si="3"/>
        <v>1</v>
      </c>
      <c r="P12" s="39">
        <f t="shared" ref="P12" si="4">IF(ISBLANK(I12),1,0)</f>
        <v>1</v>
      </c>
      <c r="Q12" s="39"/>
      <c r="R12" s="39">
        <f t="shared" ref="R12" si="5">IF(ISNUMBER(H12),0,1)</f>
        <v>0</v>
      </c>
      <c r="S12" s="39">
        <f t="shared" ref="S12" si="6">IF(I12=0.08,0,IF(I12=0.23,0,IF(I12=0.05,0,IF(I12=0,0,1))))</f>
        <v>0</v>
      </c>
      <c r="T12" s="40">
        <f t="shared" ref="T12" si="7">IF(ISERROR(IF(LEN(G12)-FIND(",",G12)&gt;4,1,0)),0,IF(LEN(G12)-FIND(",",G12)&gt;4,1,0))</f>
        <v>0</v>
      </c>
      <c r="U12" s="39"/>
      <c r="V12" s="41"/>
      <c r="W12" s="42"/>
      <c r="X12" s="42"/>
      <c r="Y12" s="42"/>
      <c r="Z12" s="42"/>
      <c r="AA12" s="42"/>
      <c r="AB12" s="42"/>
      <c r="AC12" s="42"/>
      <c r="AD12" s="42"/>
    </row>
    <row r="13" spans="1:30" s="43" customFormat="1" ht="14.25" x14ac:dyDescent="0.25">
      <c r="A13" s="71"/>
      <c r="B13" s="71"/>
      <c r="C13" s="71"/>
      <c r="D13" s="71"/>
      <c r="E13" s="71"/>
      <c r="F13" s="44" t="s">
        <v>22</v>
      </c>
      <c r="G13" s="44" t="s">
        <v>23</v>
      </c>
      <c r="H13" s="45">
        <f ca="1">SUM(OFFSET($H$12,0,0,ROW()-12,1))</f>
        <v>0</v>
      </c>
      <c r="I13" s="46" t="s">
        <v>23</v>
      </c>
      <c r="J13" s="45">
        <f ca="1">SUM(OFFSET($J$12,0,0,ROW()-12,1))</f>
        <v>0</v>
      </c>
      <c r="K13" s="46" t="s">
        <v>23</v>
      </c>
      <c r="L13" s="30"/>
      <c r="M13" s="39"/>
      <c r="N13" s="39"/>
      <c r="O13" s="39"/>
      <c r="P13" s="39"/>
      <c r="Q13" s="39"/>
      <c r="R13" s="39"/>
      <c r="S13" s="39"/>
      <c r="T13" s="39"/>
      <c r="U13" s="39"/>
      <c r="V13" s="41"/>
      <c r="W13" s="42"/>
      <c r="X13" s="42"/>
      <c r="Y13" s="42"/>
      <c r="Z13" s="42"/>
      <c r="AA13" s="42"/>
      <c r="AB13" s="42"/>
      <c r="AC13" s="42"/>
      <c r="AD13" s="42"/>
    </row>
    <row r="14" spans="1:30" x14ac:dyDescent="0.25">
      <c r="A14" s="47" t="s">
        <v>24</v>
      </c>
      <c r="B14" s="48"/>
      <c r="C14" s="48"/>
      <c r="D14" s="48"/>
      <c r="E14" s="49"/>
      <c r="F14" s="50"/>
      <c r="G14" s="49"/>
      <c r="H14" s="49"/>
      <c r="I14" s="49"/>
      <c r="J14" s="49"/>
      <c r="K14" s="49"/>
      <c r="L14" s="30"/>
    </row>
    <row r="15" spans="1:30" x14ac:dyDescent="0.25">
      <c r="A15" s="48"/>
      <c r="B15" s="48"/>
      <c r="C15" s="48"/>
      <c r="D15" s="48"/>
      <c r="E15" s="49"/>
      <c r="F15" s="50"/>
      <c r="G15" s="49"/>
      <c r="H15" s="49"/>
      <c r="I15" s="49"/>
      <c r="J15" s="49"/>
      <c r="K15" s="49"/>
      <c r="L15" s="30"/>
    </row>
    <row r="16" spans="1:30" x14ac:dyDescent="0.25">
      <c r="A16" s="48" t="s">
        <v>25</v>
      </c>
      <c r="B16" s="48"/>
      <c r="C16" s="48"/>
      <c r="D16" s="48"/>
      <c r="E16" s="49"/>
      <c r="F16" s="50"/>
      <c r="G16" s="49"/>
      <c r="H16" s="49"/>
      <c r="I16" s="49"/>
      <c r="J16" s="49"/>
      <c r="K16" s="49"/>
      <c r="L16" s="30"/>
    </row>
    <row r="17" spans="1:12" x14ac:dyDescent="0.25">
      <c r="A17" s="72" t="s">
        <v>26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30"/>
    </row>
    <row r="18" spans="1:12" x14ac:dyDescent="0.25">
      <c r="A18" s="48"/>
      <c r="B18" s="48"/>
      <c r="C18" s="48"/>
      <c r="D18" s="48"/>
      <c r="E18" s="49"/>
      <c r="F18" s="50"/>
      <c r="G18" s="49"/>
      <c r="H18" s="49"/>
      <c r="I18" s="49"/>
      <c r="J18" s="49"/>
      <c r="K18" s="49"/>
    </row>
    <row r="19" spans="1:12" ht="76.5" customHeight="1" x14ac:dyDescent="0.25">
      <c r="A19" s="54" t="s">
        <v>28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</row>
  </sheetData>
  <protectedRanges>
    <protectedRange sqref="K12" name="Rozstęp4_1_2_1"/>
    <protectedRange sqref="I12" name="Rozstęp3_1_2_1"/>
    <protectedRange sqref="E12:G12" name="Rozstęp2_1_2_1"/>
  </protectedRanges>
  <mergeCells count="12">
    <mergeCell ref="A19:K19"/>
    <mergeCell ref="B1:D1"/>
    <mergeCell ref="F1:K1"/>
    <mergeCell ref="B3:D7"/>
    <mergeCell ref="E5:J6"/>
    <mergeCell ref="E7:J7"/>
    <mergeCell ref="B8:D8"/>
    <mergeCell ref="E8:J8"/>
    <mergeCell ref="D10:G10"/>
    <mergeCell ref="A13:E13"/>
    <mergeCell ref="A17:K17"/>
    <mergeCell ref="F2:G2"/>
  </mergeCells>
  <conditionalFormatting sqref="E7 L7:M7">
    <cfRule type="expression" dxfId="7" priority="1">
      <formula>$E$7="Przekroczona ilość liczb po przecinku w przynajmniej jednej cenie"</formula>
    </cfRule>
  </conditionalFormatting>
  <conditionalFormatting sqref="E5 L5:M6">
    <cfRule type="expression" dxfId="6" priority="2">
      <formula>$E$5="Nie składamy oferty w zakresie przedmiotowego zadania"</formula>
    </cfRule>
  </conditionalFormatting>
  <pageMargins left="0.25" right="0.25" top="0.75" bottom="0.75" header="0.3" footer="0.3"/>
  <pageSetup paperSize="9" scale="61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workbookViewId="0">
      <selection activeCell="B22" sqref="B22"/>
    </sheetView>
  </sheetViews>
  <sheetFormatPr defaultRowHeight="15" x14ac:dyDescent="0.25"/>
  <cols>
    <col min="1" max="1" width="5.85546875" style="4" customWidth="1"/>
    <col min="2" max="2" width="58.85546875" style="4" customWidth="1"/>
    <col min="3" max="3" width="6.42578125" style="4" customWidth="1"/>
    <col min="4" max="4" width="11.42578125" style="4" customWidth="1"/>
    <col min="5" max="5" width="32" style="5" customWidth="1"/>
    <col min="6" max="6" width="23" style="11" customWidth="1"/>
    <col min="7" max="7" width="13" style="5" customWidth="1"/>
    <col min="8" max="9" width="15.42578125" style="5" customWidth="1"/>
    <col min="10" max="10" width="25.28515625" style="5" customWidth="1"/>
    <col min="11" max="11" width="28.7109375" style="5" customWidth="1"/>
    <col min="12" max="12" width="9.140625" style="7" hidden="1" customWidth="1"/>
    <col min="13" max="19" width="0" style="7" hidden="1" customWidth="1"/>
    <col min="20" max="20" width="10" style="7" hidden="1" customWidth="1"/>
    <col min="21" max="21" width="0" style="7" hidden="1" customWidth="1"/>
    <col min="22" max="22" width="0" style="8" hidden="1" customWidth="1"/>
    <col min="23" max="26" width="0" style="9" hidden="1" customWidth="1"/>
    <col min="27" max="30" width="9.140625" style="9"/>
    <col min="31" max="16384" width="9.140625" style="4"/>
  </cols>
  <sheetData>
    <row r="1" spans="1:30" ht="54.75" customHeight="1" x14ac:dyDescent="0.25">
      <c r="B1" s="55" t="s">
        <v>32</v>
      </c>
      <c r="C1" s="56"/>
      <c r="D1" s="56"/>
      <c r="F1" s="57" t="str">
        <f ca="1">"Numer referencyjny nadany sprawie przez Zamawiającego: DZ/DZ–381–1-54/25          Załącznik nr 2."&amp;C10&amp;" do SWZ"</f>
        <v>Numer referencyjny nadany sprawie przez Zamawiającego: DZ/DZ–381–1-54/25          Załącznik nr 2.  2 do SWZ</v>
      </c>
      <c r="G1" s="57"/>
      <c r="H1" s="57"/>
      <c r="I1" s="57"/>
      <c r="J1" s="57"/>
      <c r="K1" s="57"/>
      <c r="L1" s="6"/>
      <c r="M1" s="6"/>
      <c r="N1" s="6"/>
    </row>
    <row r="2" spans="1:30" ht="16.5" thickBot="1" x14ac:dyDescent="0.3">
      <c r="F2" s="73" t="s">
        <v>33</v>
      </c>
      <c r="G2" s="73"/>
      <c r="H2" s="53">
        <f ca="1">VLOOKUP(C10,Nazwy!B2:D5,3)/100</f>
        <v>0.25</v>
      </c>
      <c r="I2" s="10"/>
      <c r="J2" s="10"/>
      <c r="K2" s="10"/>
    </row>
    <row r="3" spans="1:30" x14ac:dyDescent="0.25">
      <c r="B3" s="58"/>
      <c r="C3" s="59"/>
      <c r="D3" s="60"/>
    </row>
    <row r="4" spans="1:30" x14ac:dyDescent="0.25">
      <c r="B4" s="61"/>
      <c r="C4" s="62"/>
      <c r="D4" s="63"/>
    </row>
    <row r="5" spans="1:30" ht="18.75" x14ac:dyDescent="0.25">
      <c r="B5" s="61"/>
      <c r="C5" s="62"/>
      <c r="D5" s="63"/>
      <c r="E5" s="67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67"/>
      <c r="G5" s="67"/>
      <c r="H5" s="67"/>
      <c r="I5" s="67"/>
      <c r="J5" s="67"/>
      <c r="K5" s="12"/>
      <c r="L5" s="13"/>
      <c r="M5" s="13"/>
    </row>
    <row r="6" spans="1:30" ht="18.75" x14ac:dyDescent="0.25">
      <c r="B6" s="61"/>
      <c r="C6" s="62"/>
      <c r="D6" s="63"/>
      <c r="E6" s="67"/>
      <c r="F6" s="67"/>
      <c r="G6" s="67"/>
      <c r="H6" s="67"/>
      <c r="I6" s="67"/>
      <c r="J6" s="67"/>
      <c r="K6" s="12"/>
      <c r="L6" s="13"/>
      <c r="M6" s="13"/>
    </row>
    <row r="7" spans="1:30" ht="15.75" thickBot="1" x14ac:dyDescent="0.3">
      <c r="B7" s="64"/>
      <c r="C7" s="65"/>
      <c r="D7" s="66"/>
      <c r="E7" s="68" t="str">
        <f>IF(T11&gt;0,"Przekroczona ilość liczb po przecinku w przynajmniej jednej cenie","")</f>
        <v/>
      </c>
      <c r="F7" s="68"/>
      <c r="G7" s="68"/>
      <c r="H7" s="68"/>
      <c r="I7" s="68"/>
      <c r="J7" s="68"/>
      <c r="K7" s="14"/>
      <c r="L7" s="15"/>
      <c r="M7" s="15"/>
    </row>
    <row r="8" spans="1:30" x14ac:dyDescent="0.25">
      <c r="B8" s="69" t="s">
        <v>10</v>
      </c>
      <c r="C8" s="69"/>
      <c r="D8" s="69"/>
      <c r="E8" s="68" t="str">
        <f>IF(S11&gt;0,"Niewłaściwa stawka podatku VAT","")</f>
        <v/>
      </c>
      <c r="F8" s="68"/>
      <c r="G8" s="68"/>
      <c r="H8" s="68"/>
      <c r="I8" s="68"/>
      <c r="J8" s="68"/>
      <c r="K8" s="14"/>
    </row>
    <row r="9" spans="1:30" x14ac:dyDescent="0.25">
      <c r="B9" s="16"/>
      <c r="C9" s="17"/>
      <c r="D9" s="17"/>
      <c r="E9" s="14"/>
      <c r="F9" s="18"/>
      <c r="G9" s="14"/>
      <c r="H9" s="14"/>
      <c r="I9" s="14"/>
      <c r="J9" s="14"/>
      <c r="K9" s="14"/>
    </row>
    <row r="10" spans="1:30" x14ac:dyDescent="0.25">
      <c r="A10" s="19"/>
      <c r="B10" s="20" t="s">
        <v>11</v>
      </c>
      <c r="C10" s="21" t="str">
        <f ca="1">MID(CELL("nazwa_pliku",C10),FIND("]",CELL("nazwa_pliku",C10),1)+1,35)</f>
        <v xml:space="preserve">  2</v>
      </c>
      <c r="D10" s="70" t="str">
        <f ca="1">VLOOKUP(C10,Nazwy!B2:C677,2)</f>
        <v>Różne 14</v>
      </c>
      <c r="E10" s="70"/>
      <c r="F10" s="70"/>
      <c r="G10" s="70"/>
      <c r="H10" s="22">
        <f ca="1">SUMIF(F12:F1306,"Razem",H12:H1306)</f>
        <v>0</v>
      </c>
      <c r="I10" s="22"/>
      <c r="J10" s="22">
        <f ca="1">SUMIF(F12:F1306,"Razem",J12:J1306)</f>
        <v>0</v>
      </c>
      <c r="K10" s="22"/>
      <c r="L10" s="7">
        <f>SUM(L11:L1800)</f>
        <v>0</v>
      </c>
      <c r="M10" s="7">
        <f>COUNTIF(M12:M1800,0)</f>
        <v>0</v>
      </c>
      <c r="N10" s="7">
        <f>COUNTIF(N12:N1800,0)</f>
        <v>0</v>
      </c>
      <c r="O10" s="7">
        <f>COUNTIF(O12:O1800,0)</f>
        <v>0</v>
      </c>
      <c r="P10" s="7">
        <f>COUNTIF(P12:P1800,0)</f>
        <v>0</v>
      </c>
      <c r="Q10" s="7">
        <f>SUM(M10:P10)</f>
        <v>0</v>
      </c>
    </row>
    <row r="11" spans="1:30" ht="42.75" x14ac:dyDescent="0.25">
      <c r="A11" s="23" t="s">
        <v>0</v>
      </c>
      <c r="B11" s="24" t="s">
        <v>12</v>
      </c>
      <c r="C11" s="25" t="s">
        <v>13</v>
      </c>
      <c r="D11" s="23" t="s">
        <v>14</v>
      </c>
      <c r="E11" s="26" t="s">
        <v>15</v>
      </c>
      <c r="F11" s="27" t="s">
        <v>16</v>
      </c>
      <c r="G11" s="28" t="s">
        <v>17</v>
      </c>
      <c r="H11" s="29" t="s">
        <v>18</v>
      </c>
      <c r="I11" s="29" t="s">
        <v>19</v>
      </c>
      <c r="J11" s="29" t="s">
        <v>20</v>
      </c>
      <c r="K11" s="29" t="s">
        <v>21</v>
      </c>
      <c r="L11" s="30"/>
      <c r="M11" s="7">
        <f>SUM(M12:M1800)</f>
        <v>14</v>
      </c>
      <c r="N11" s="7">
        <f>SUM(N12:N1800)</f>
        <v>14</v>
      </c>
      <c r="O11" s="7">
        <f>SUM(O12:O1800)</f>
        <v>14</v>
      </c>
      <c r="P11" s="7">
        <f>SUM(P12:P1800)</f>
        <v>14</v>
      </c>
      <c r="Q11" s="7">
        <f>SUM(M11:P11)</f>
        <v>56</v>
      </c>
      <c r="R11" s="7">
        <f>SUM(R12:R1800)</f>
        <v>0</v>
      </c>
      <c r="S11" s="7">
        <f>SUM(S12:S1800)</f>
        <v>0</v>
      </c>
      <c r="T11" s="7">
        <f>SUM(T12:T1800)</f>
        <v>0</v>
      </c>
    </row>
    <row r="12" spans="1:30" s="43" customFormat="1" ht="28.5" x14ac:dyDescent="0.25">
      <c r="A12" s="31">
        <v>1</v>
      </c>
      <c r="B12" s="32" t="str">
        <f ca="1">"W załączniku 'Opisy przedmiotu zamówienia' 
zad nr. "&amp;$C$10 &amp; "  poz. nr "&amp;A12</f>
        <v>W załączniku 'Opisy przedmiotu zamówienia' 
zad nr.   2  poz. nr 1</v>
      </c>
      <c r="C12" s="32" t="s">
        <v>27</v>
      </c>
      <c r="D12" s="32">
        <v>200</v>
      </c>
      <c r="E12" s="33"/>
      <c r="F12" s="34"/>
      <c r="G12" s="35"/>
      <c r="H12" s="36">
        <f t="shared" ref="H12:H25" si="0">ROUND(D12*G12,2)</f>
        <v>0</v>
      </c>
      <c r="I12" s="37"/>
      <c r="J12" s="36">
        <f t="shared" ref="J12:J25" si="1">ROUND(H12*(1+I12),2)</f>
        <v>0</v>
      </c>
      <c r="K12" s="36"/>
      <c r="L12" s="38">
        <f t="shared" ref="L12:L25" si="2">IF(LEN(H12)-IFERROR(SEARCH(",",H12,1),LEN(H12))&gt;2,1,0)</f>
        <v>0</v>
      </c>
      <c r="M12" s="39">
        <f t="shared" ref="M12:O25" si="3">IF(ISBLANK(E12),1,0)</f>
        <v>1</v>
      </c>
      <c r="N12" s="39">
        <f t="shared" si="3"/>
        <v>1</v>
      </c>
      <c r="O12" s="39">
        <f t="shared" si="3"/>
        <v>1</v>
      </c>
      <c r="P12" s="39">
        <f t="shared" ref="P12:P25" si="4">IF(ISBLANK(I12),1,0)</f>
        <v>1</v>
      </c>
      <c r="Q12" s="39"/>
      <c r="R12" s="39">
        <f t="shared" ref="R12:R25" si="5">IF(ISNUMBER(H12),0,1)</f>
        <v>0</v>
      </c>
      <c r="S12" s="39">
        <f t="shared" ref="S12:S25" si="6">IF(I12=0.08,0,IF(I12=0.23,0,IF(I12=0.05,0,IF(I12=0,0,1))))</f>
        <v>0</v>
      </c>
      <c r="T12" s="40">
        <f t="shared" ref="T12:T25" si="7">IF(ISERROR(IF(LEN(G12)-FIND(",",G12)&gt;4,1,0)),0,IF(LEN(G12)-FIND(",",G12)&gt;4,1,0))</f>
        <v>0</v>
      </c>
      <c r="U12" s="39"/>
      <c r="V12" s="41"/>
      <c r="W12" s="42"/>
      <c r="X12" s="42"/>
      <c r="Y12" s="42"/>
      <c r="Z12" s="42"/>
      <c r="AA12" s="42"/>
      <c r="AB12" s="42"/>
      <c r="AC12" s="42"/>
      <c r="AD12" s="42"/>
    </row>
    <row r="13" spans="1:30" s="43" customFormat="1" ht="28.5" x14ac:dyDescent="0.25">
      <c r="A13" s="31">
        <v>2</v>
      </c>
      <c r="B13" s="32" t="str">
        <f t="shared" ref="B13:B25" ca="1" si="8">"W załączniku 'Opisy przedmiotu zamówienia' 
zad nr. "&amp;$C$10 &amp; "  poz. nr "&amp;A13</f>
        <v>W załączniku 'Opisy przedmiotu zamówienia' 
zad nr.   2  poz. nr 2</v>
      </c>
      <c r="C13" s="32" t="s">
        <v>27</v>
      </c>
      <c r="D13" s="32">
        <v>50</v>
      </c>
      <c r="E13" s="33"/>
      <c r="F13" s="34"/>
      <c r="G13" s="35"/>
      <c r="H13" s="36">
        <f t="shared" si="0"/>
        <v>0</v>
      </c>
      <c r="I13" s="37"/>
      <c r="J13" s="36">
        <f t="shared" si="1"/>
        <v>0</v>
      </c>
      <c r="K13" s="36"/>
      <c r="L13" s="38">
        <f t="shared" si="2"/>
        <v>0</v>
      </c>
      <c r="M13" s="39">
        <f t="shared" si="3"/>
        <v>1</v>
      </c>
      <c r="N13" s="39">
        <f t="shared" si="3"/>
        <v>1</v>
      </c>
      <c r="O13" s="39">
        <f t="shared" si="3"/>
        <v>1</v>
      </c>
      <c r="P13" s="39">
        <f t="shared" si="4"/>
        <v>1</v>
      </c>
      <c r="Q13" s="39"/>
      <c r="R13" s="39">
        <f t="shared" si="5"/>
        <v>0</v>
      </c>
      <c r="S13" s="39">
        <f t="shared" si="6"/>
        <v>0</v>
      </c>
      <c r="T13" s="40">
        <f t="shared" si="7"/>
        <v>0</v>
      </c>
      <c r="U13" s="39"/>
      <c r="V13" s="41"/>
      <c r="W13" s="42"/>
      <c r="X13" s="42"/>
      <c r="Y13" s="42"/>
      <c r="Z13" s="42"/>
      <c r="AA13" s="42"/>
      <c r="AB13" s="42"/>
      <c r="AC13" s="42"/>
      <c r="AD13" s="42"/>
    </row>
    <row r="14" spans="1:30" s="43" customFormat="1" ht="28.5" x14ac:dyDescent="0.25">
      <c r="A14" s="31">
        <v>3</v>
      </c>
      <c r="B14" s="32" t="str">
        <f t="shared" ca="1" si="8"/>
        <v>W załączniku 'Opisy przedmiotu zamówienia' 
zad nr.   2  poz. nr 3</v>
      </c>
      <c r="C14" s="32" t="s">
        <v>27</v>
      </c>
      <c r="D14" s="32">
        <v>400</v>
      </c>
      <c r="E14" s="33"/>
      <c r="F14" s="34"/>
      <c r="G14" s="35"/>
      <c r="H14" s="36">
        <f t="shared" si="0"/>
        <v>0</v>
      </c>
      <c r="I14" s="37"/>
      <c r="J14" s="36">
        <f t="shared" si="1"/>
        <v>0</v>
      </c>
      <c r="K14" s="36"/>
      <c r="L14" s="38">
        <f t="shared" si="2"/>
        <v>0</v>
      </c>
      <c r="M14" s="39">
        <f t="shared" si="3"/>
        <v>1</v>
      </c>
      <c r="N14" s="39">
        <f t="shared" si="3"/>
        <v>1</v>
      </c>
      <c r="O14" s="39">
        <f t="shared" si="3"/>
        <v>1</v>
      </c>
      <c r="P14" s="39">
        <f t="shared" si="4"/>
        <v>1</v>
      </c>
      <c r="Q14" s="39"/>
      <c r="R14" s="39">
        <f t="shared" si="5"/>
        <v>0</v>
      </c>
      <c r="S14" s="39">
        <f t="shared" si="6"/>
        <v>0</v>
      </c>
      <c r="T14" s="40">
        <f t="shared" si="7"/>
        <v>0</v>
      </c>
      <c r="U14" s="39"/>
      <c r="V14" s="41"/>
      <c r="W14" s="42"/>
      <c r="X14" s="42"/>
      <c r="Y14" s="42"/>
      <c r="Z14" s="42"/>
      <c r="AA14" s="42"/>
      <c r="AB14" s="42"/>
      <c r="AC14" s="42"/>
      <c r="AD14" s="42"/>
    </row>
    <row r="15" spans="1:30" s="43" customFormat="1" ht="28.5" x14ac:dyDescent="0.25">
      <c r="A15" s="31">
        <v>4</v>
      </c>
      <c r="B15" s="32" t="str">
        <f t="shared" ca="1" si="8"/>
        <v>W załączniku 'Opisy przedmiotu zamówienia' 
zad nr.   2  poz. nr 4</v>
      </c>
      <c r="C15" s="32" t="s">
        <v>29</v>
      </c>
      <c r="D15" s="32">
        <v>10</v>
      </c>
      <c r="E15" s="33"/>
      <c r="F15" s="34"/>
      <c r="G15" s="35"/>
      <c r="H15" s="36">
        <f t="shared" si="0"/>
        <v>0</v>
      </c>
      <c r="I15" s="37"/>
      <c r="J15" s="36">
        <f t="shared" si="1"/>
        <v>0</v>
      </c>
      <c r="K15" s="36"/>
      <c r="L15" s="38">
        <f t="shared" si="2"/>
        <v>0</v>
      </c>
      <c r="M15" s="39">
        <f t="shared" si="3"/>
        <v>1</v>
      </c>
      <c r="N15" s="39">
        <f t="shared" si="3"/>
        <v>1</v>
      </c>
      <c r="O15" s="39">
        <f t="shared" si="3"/>
        <v>1</v>
      </c>
      <c r="P15" s="39">
        <f t="shared" si="4"/>
        <v>1</v>
      </c>
      <c r="Q15" s="39"/>
      <c r="R15" s="39">
        <f t="shared" si="5"/>
        <v>0</v>
      </c>
      <c r="S15" s="39">
        <f t="shared" si="6"/>
        <v>0</v>
      </c>
      <c r="T15" s="40">
        <f t="shared" si="7"/>
        <v>0</v>
      </c>
      <c r="U15" s="39"/>
      <c r="V15" s="41"/>
      <c r="W15" s="42"/>
      <c r="X15" s="42"/>
      <c r="Y15" s="42"/>
      <c r="Z15" s="42"/>
      <c r="AA15" s="42"/>
      <c r="AB15" s="42"/>
      <c r="AC15" s="42"/>
      <c r="AD15" s="42"/>
    </row>
    <row r="16" spans="1:30" s="43" customFormat="1" ht="28.5" x14ac:dyDescent="0.25">
      <c r="A16" s="31">
        <v>5</v>
      </c>
      <c r="B16" s="32" t="str">
        <f t="shared" ca="1" si="8"/>
        <v>W załączniku 'Opisy przedmiotu zamówienia' 
zad nr.   2  poz. nr 5</v>
      </c>
      <c r="C16" s="32" t="s">
        <v>29</v>
      </c>
      <c r="D16" s="32">
        <v>50</v>
      </c>
      <c r="E16" s="33"/>
      <c r="F16" s="34"/>
      <c r="G16" s="35"/>
      <c r="H16" s="36">
        <f t="shared" si="0"/>
        <v>0</v>
      </c>
      <c r="I16" s="37"/>
      <c r="J16" s="36">
        <f t="shared" si="1"/>
        <v>0</v>
      </c>
      <c r="K16" s="36"/>
      <c r="L16" s="38">
        <f t="shared" si="2"/>
        <v>0</v>
      </c>
      <c r="M16" s="39">
        <f t="shared" si="3"/>
        <v>1</v>
      </c>
      <c r="N16" s="39">
        <f t="shared" si="3"/>
        <v>1</v>
      </c>
      <c r="O16" s="39">
        <f t="shared" si="3"/>
        <v>1</v>
      </c>
      <c r="P16" s="39">
        <f t="shared" si="4"/>
        <v>1</v>
      </c>
      <c r="Q16" s="39"/>
      <c r="R16" s="39">
        <f t="shared" si="5"/>
        <v>0</v>
      </c>
      <c r="S16" s="39">
        <f t="shared" si="6"/>
        <v>0</v>
      </c>
      <c r="T16" s="40">
        <f t="shared" si="7"/>
        <v>0</v>
      </c>
      <c r="U16" s="39"/>
      <c r="V16" s="41"/>
      <c r="W16" s="42"/>
      <c r="X16" s="42"/>
      <c r="Y16" s="42"/>
      <c r="Z16" s="42"/>
      <c r="AA16" s="42"/>
      <c r="AB16" s="42"/>
      <c r="AC16" s="42"/>
      <c r="AD16" s="42"/>
    </row>
    <row r="17" spans="1:30" s="43" customFormat="1" ht="28.5" x14ac:dyDescent="0.25">
      <c r="A17" s="31">
        <v>6</v>
      </c>
      <c r="B17" s="32" t="str">
        <f t="shared" ca="1" si="8"/>
        <v>W załączniku 'Opisy przedmiotu zamówienia' 
zad nr.   2  poz. nr 6</v>
      </c>
      <c r="C17" s="32" t="s">
        <v>29</v>
      </c>
      <c r="D17" s="32">
        <v>100</v>
      </c>
      <c r="E17" s="33"/>
      <c r="F17" s="34"/>
      <c r="G17" s="35"/>
      <c r="H17" s="36">
        <f t="shared" si="0"/>
        <v>0</v>
      </c>
      <c r="I17" s="37"/>
      <c r="J17" s="36">
        <f t="shared" si="1"/>
        <v>0</v>
      </c>
      <c r="K17" s="36"/>
      <c r="L17" s="38">
        <f t="shared" si="2"/>
        <v>0</v>
      </c>
      <c r="M17" s="39">
        <f t="shared" si="3"/>
        <v>1</v>
      </c>
      <c r="N17" s="39">
        <f t="shared" si="3"/>
        <v>1</v>
      </c>
      <c r="O17" s="39">
        <f t="shared" si="3"/>
        <v>1</v>
      </c>
      <c r="P17" s="39">
        <f t="shared" si="4"/>
        <v>1</v>
      </c>
      <c r="Q17" s="39"/>
      <c r="R17" s="39">
        <f t="shared" si="5"/>
        <v>0</v>
      </c>
      <c r="S17" s="39">
        <f t="shared" si="6"/>
        <v>0</v>
      </c>
      <c r="T17" s="40">
        <f t="shared" si="7"/>
        <v>0</v>
      </c>
      <c r="U17" s="39"/>
      <c r="V17" s="41"/>
      <c r="W17" s="42"/>
      <c r="X17" s="42"/>
      <c r="Y17" s="42"/>
      <c r="Z17" s="42"/>
      <c r="AA17" s="42"/>
      <c r="AB17" s="42"/>
      <c r="AC17" s="42"/>
      <c r="AD17" s="42"/>
    </row>
    <row r="18" spans="1:30" s="43" customFormat="1" ht="28.5" x14ac:dyDescent="0.25">
      <c r="A18" s="31">
        <v>7</v>
      </c>
      <c r="B18" s="32" t="str">
        <f t="shared" ca="1" si="8"/>
        <v>W załączniku 'Opisy przedmiotu zamówienia' 
zad nr.   2  poz. nr 7</v>
      </c>
      <c r="C18" s="32" t="s">
        <v>27</v>
      </c>
      <c r="D18" s="32">
        <v>1500</v>
      </c>
      <c r="E18" s="33"/>
      <c r="F18" s="34"/>
      <c r="G18" s="35"/>
      <c r="H18" s="36">
        <f t="shared" si="0"/>
        <v>0</v>
      </c>
      <c r="I18" s="37"/>
      <c r="J18" s="36">
        <f t="shared" si="1"/>
        <v>0</v>
      </c>
      <c r="K18" s="36"/>
      <c r="L18" s="38">
        <f t="shared" si="2"/>
        <v>0</v>
      </c>
      <c r="M18" s="39">
        <f t="shared" si="3"/>
        <v>1</v>
      </c>
      <c r="N18" s="39">
        <f t="shared" si="3"/>
        <v>1</v>
      </c>
      <c r="O18" s="39">
        <f t="shared" si="3"/>
        <v>1</v>
      </c>
      <c r="P18" s="39">
        <f t="shared" si="4"/>
        <v>1</v>
      </c>
      <c r="Q18" s="39"/>
      <c r="R18" s="39">
        <f t="shared" si="5"/>
        <v>0</v>
      </c>
      <c r="S18" s="39">
        <f t="shared" si="6"/>
        <v>0</v>
      </c>
      <c r="T18" s="40">
        <f t="shared" si="7"/>
        <v>0</v>
      </c>
      <c r="U18" s="39"/>
      <c r="V18" s="41"/>
      <c r="W18" s="42"/>
      <c r="X18" s="42"/>
      <c r="Y18" s="42"/>
      <c r="Z18" s="42"/>
      <c r="AA18" s="42"/>
      <c r="AB18" s="42"/>
      <c r="AC18" s="42"/>
      <c r="AD18" s="42"/>
    </row>
    <row r="19" spans="1:30" s="43" customFormat="1" ht="28.5" x14ac:dyDescent="0.25">
      <c r="A19" s="31">
        <v>8</v>
      </c>
      <c r="B19" s="32" t="str">
        <f t="shared" ca="1" si="8"/>
        <v>W załączniku 'Opisy przedmiotu zamówienia' 
zad nr.   2  poz. nr 8</v>
      </c>
      <c r="C19" s="32" t="s">
        <v>27</v>
      </c>
      <c r="D19" s="32">
        <v>200</v>
      </c>
      <c r="E19" s="33"/>
      <c r="F19" s="34"/>
      <c r="G19" s="35"/>
      <c r="H19" s="36">
        <f t="shared" si="0"/>
        <v>0</v>
      </c>
      <c r="I19" s="37"/>
      <c r="J19" s="36">
        <f t="shared" si="1"/>
        <v>0</v>
      </c>
      <c r="K19" s="36"/>
      <c r="L19" s="38">
        <f t="shared" si="2"/>
        <v>0</v>
      </c>
      <c r="M19" s="39">
        <f t="shared" si="3"/>
        <v>1</v>
      </c>
      <c r="N19" s="39">
        <f t="shared" si="3"/>
        <v>1</v>
      </c>
      <c r="O19" s="39">
        <f t="shared" si="3"/>
        <v>1</v>
      </c>
      <c r="P19" s="39">
        <f t="shared" si="4"/>
        <v>1</v>
      </c>
      <c r="Q19" s="39"/>
      <c r="R19" s="39">
        <f t="shared" si="5"/>
        <v>0</v>
      </c>
      <c r="S19" s="39">
        <f t="shared" si="6"/>
        <v>0</v>
      </c>
      <c r="T19" s="40">
        <f t="shared" si="7"/>
        <v>0</v>
      </c>
      <c r="U19" s="39"/>
      <c r="V19" s="41"/>
      <c r="W19" s="42"/>
      <c r="X19" s="42"/>
      <c r="Y19" s="42"/>
      <c r="Z19" s="42"/>
      <c r="AA19" s="42"/>
      <c r="AB19" s="42"/>
      <c r="AC19" s="42"/>
      <c r="AD19" s="42"/>
    </row>
    <row r="20" spans="1:30" s="43" customFormat="1" ht="28.5" x14ac:dyDescent="0.25">
      <c r="A20" s="31">
        <v>9</v>
      </c>
      <c r="B20" s="32" t="str">
        <f t="shared" ca="1" si="8"/>
        <v>W załączniku 'Opisy przedmiotu zamówienia' 
zad nr.   2  poz. nr 9</v>
      </c>
      <c r="C20" s="32" t="s">
        <v>27</v>
      </c>
      <c r="D20" s="32">
        <v>200</v>
      </c>
      <c r="E20" s="33"/>
      <c r="F20" s="34"/>
      <c r="G20" s="35"/>
      <c r="H20" s="36">
        <f t="shared" si="0"/>
        <v>0</v>
      </c>
      <c r="I20" s="37"/>
      <c r="J20" s="36">
        <f t="shared" si="1"/>
        <v>0</v>
      </c>
      <c r="K20" s="36"/>
      <c r="L20" s="38">
        <f t="shared" si="2"/>
        <v>0</v>
      </c>
      <c r="M20" s="39">
        <f t="shared" si="3"/>
        <v>1</v>
      </c>
      <c r="N20" s="39">
        <f t="shared" si="3"/>
        <v>1</v>
      </c>
      <c r="O20" s="39">
        <f t="shared" si="3"/>
        <v>1</v>
      </c>
      <c r="P20" s="39">
        <f t="shared" si="4"/>
        <v>1</v>
      </c>
      <c r="Q20" s="39"/>
      <c r="R20" s="39">
        <f t="shared" si="5"/>
        <v>0</v>
      </c>
      <c r="S20" s="39">
        <f t="shared" si="6"/>
        <v>0</v>
      </c>
      <c r="T20" s="40">
        <f t="shared" si="7"/>
        <v>0</v>
      </c>
      <c r="U20" s="39"/>
      <c r="V20" s="41"/>
      <c r="W20" s="42"/>
      <c r="X20" s="42"/>
      <c r="Y20" s="42"/>
      <c r="Z20" s="42"/>
      <c r="AA20" s="42"/>
      <c r="AB20" s="42"/>
      <c r="AC20" s="42"/>
      <c r="AD20" s="42"/>
    </row>
    <row r="21" spans="1:30" s="43" customFormat="1" ht="28.5" x14ac:dyDescent="0.25">
      <c r="A21" s="31">
        <v>10</v>
      </c>
      <c r="B21" s="32" t="str">
        <f t="shared" ca="1" si="8"/>
        <v>W załączniku 'Opisy przedmiotu zamówienia' 
zad nr.   2  poz. nr 10</v>
      </c>
      <c r="C21" s="32" t="s">
        <v>27</v>
      </c>
      <c r="D21" s="32">
        <v>1000</v>
      </c>
      <c r="E21" s="33"/>
      <c r="F21" s="34"/>
      <c r="G21" s="35"/>
      <c r="H21" s="36">
        <f t="shared" si="0"/>
        <v>0</v>
      </c>
      <c r="I21" s="37"/>
      <c r="J21" s="36">
        <f t="shared" si="1"/>
        <v>0</v>
      </c>
      <c r="K21" s="36"/>
      <c r="L21" s="38">
        <f t="shared" si="2"/>
        <v>0</v>
      </c>
      <c r="M21" s="39">
        <f t="shared" si="3"/>
        <v>1</v>
      </c>
      <c r="N21" s="39">
        <f t="shared" si="3"/>
        <v>1</v>
      </c>
      <c r="O21" s="39">
        <f t="shared" si="3"/>
        <v>1</v>
      </c>
      <c r="P21" s="39">
        <f t="shared" si="4"/>
        <v>1</v>
      </c>
      <c r="Q21" s="39"/>
      <c r="R21" s="39">
        <f t="shared" si="5"/>
        <v>0</v>
      </c>
      <c r="S21" s="39">
        <f t="shared" si="6"/>
        <v>0</v>
      </c>
      <c r="T21" s="40">
        <f t="shared" si="7"/>
        <v>0</v>
      </c>
      <c r="U21" s="39"/>
      <c r="V21" s="41"/>
      <c r="W21" s="42"/>
      <c r="X21" s="42"/>
      <c r="Y21" s="42"/>
      <c r="Z21" s="42"/>
      <c r="AA21" s="42"/>
      <c r="AB21" s="42"/>
      <c r="AC21" s="42"/>
      <c r="AD21" s="42"/>
    </row>
    <row r="22" spans="1:30" s="43" customFormat="1" ht="28.5" x14ac:dyDescent="0.25">
      <c r="A22" s="31">
        <v>11</v>
      </c>
      <c r="B22" s="32" t="str">
        <f t="shared" ca="1" si="8"/>
        <v>W załączniku 'Opisy przedmiotu zamówienia' 
zad nr.   2  poz. nr 11</v>
      </c>
      <c r="C22" s="32" t="s">
        <v>30</v>
      </c>
      <c r="D22" s="32">
        <v>1000</v>
      </c>
      <c r="E22" s="33"/>
      <c r="F22" s="34"/>
      <c r="G22" s="35"/>
      <c r="H22" s="36">
        <f t="shared" si="0"/>
        <v>0</v>
      </c>
      <c r="I22" s="37"/>
      <c r="J22" s="36">
        <f t="shared" si="1"/>
        <v>0</v>
      </c>
      <c r="K22" s="36"/>
      <c r="L22" s="38">
        <f t="shared" si="2"/>
        <v>0</v>
      </c>
      <c r="M22" s="39">
        <f t="shared" si="3"/>
        <v>1</v>
      </c>
      <c r="N22" s="39">
        <f t="shared" si="3"/>
        <v>1</v>
      </c>
      <c r="O22" s="39">
        <f t="shared" si="3"/>
        <v>1</v>
      </c>
      <c r="P22" s="39">
        <f t="shared" si="4"/>
        <v>1</v>
      </c>
      <c r="Q22" s="39"/>
      <c r="R22" s="39">
        <f t="shared" si="5"/>
        <v>0</v>
      </c>
      <c r="S22" s="39">
        <f t="shared" si="6"/>
        <v>0</v>
      </c>
      <c r="T22" s="40">
        <f t="shared" si="7"/>
        <v>0</v>
      </c>
      <c r="U22" s="39"/>
      <c r="V22" s="41"/>
      <c r="W22" s="42"/>
      <c r="X22" s="42"/>
      <c r="Y22" s="42"/>
      <c r="Z22" s="42"/>
      <c r="AA22" s="42"/>
      <c r="AB22" s="42"/>
      <c r="AC22" s="42"/>
      <c r="AD22" s="42"/>
    </row>
    <row r="23" spans="1:30" s="43" customFormat="1" ht="28.5" x14ac:dyDescent="0.25">
      <c r="A23" s="31">
        <v>12</v>
      </c>
      <c r="B23" s="32" t="str">
        <f t="shared" ca="1" si="8"/>
        <v>W załączniku 'Opisy przedmiotu zamówienia' 
zad nr.   2  poz. nr 12</v>
      </c>
      <c r="C23" s="32" t="s">
        <v>27</v>
      </c>
      <c r="D23" s="32">
        <v>150</v>
      </c>
      <c r="E23" s="33"/>
      <c r="F23" s="34"/>
      <c r="G23" s="35"/>
      <c r="H23" s="36">
        <f t="shared" si="0"/>
        <v>0</v>
      </c>
      <c r="I23" s="37"/>
      <c r="J23" s="36">
        <f t="shared" si="1"/>
        <v>0</v>
      </c>
      <c r="K23" s="36"/>
      <c r="L23" s="38">
        <f t="shared" si="2"/>
        <v>0</v>
      </c>
      <c r="M23" s="39">
        <f t="shared" si="3"/>
        <v>1</v>
      </c>
      <c r="N23" s="39">
        <f t="shared" si="3"/>
        <v>1</v>
      </c>
      <c r="O23" s="39">
        <f t="shared" si="3"/>
        <v>1</v>
      </c>
      <c r="P23" s="39">
        <f t="shared" si="4"/>
        <v>1</v>
      </c>
      <c r="Q23" s="39"/>
      <c r="R23" s="39">
        <f t="shared" si="5"/>
        <v>0</v>
      </c>
      <c r="S23" s="39">
        <f t="shared" si="6"/>
        <v>0</v>
      </c>
      <c r="T23" s="40">
        <f t="shared" si="7"/>
        <v>0</v>
      </c>
      <c r="U23" s="39"/>
      <c r="V23" s="41"/>
      <c r="W23" s="42"/>
      <c r="X23" s="42"/>
      <c r="Y23" s="42"/>
      <c r="Z23" s="42"/>
      <c r="AA23" s="42"/>
      <c r="AB23" s="42"/>
      <c r="AC23" s="42"/>
      <c r="AD23" s="42"/>
    </row>
    <row r="24" spans="1:30" s="43" customFormat="1" ht="28.5" x14ac:dyDescent="0.25">
      <c r="A24" s="31">
        <v>13</v>
      </c>
      <c r="B24" s="32" t="str">
        <f t="shared" ca="1" si="8"/>
        <v>W załączniku 'Opisy przedmiotu zamówienia' 
zad nr.   2  poz. nr 13</v>
      </c>
      <c r="C24" s="32" t="s">
        <v>27</v>
      </c>
      <c r="D24" s="32">
        <v>450</v>
      </c>
      <c r="E24" s="33"/>
      <c r="F24" s="34"/>
      <c r="G24" s="35"/>
      <c r="H24" s="36">
        <f t="shared" si="0"/>
        <v>0</v>
      </c>
      <c r="I24" s="37"/>
      <c r="J24" s="36">
        <f t="shared" si="1"/>
        <v>0</v>
      </c>
      <c r="K24" s="36"/>
      <c r="L24" s="38">
        <f t="shared" si="2"/>
        <v>0</v>
      </c>
      <c r="M24" s="39">
        <f t="shared" si="3"/>
        <v>1</v>
      </c>
      <c r="N24" s="39">
        <f t="shared" si="3"/>
        <v>1</v>
      </c>
      <c r="O24" s="39">
        <f t="shared" si="3"/>
        <v>1</v>
      </c>
      <c r="P24" s="39">
        <f t="shared" si="4"/>
        <v>1</v>
      </c>
      <c r="Q24" s="39"/>
      <c r="R24" s="39">
        <f t="shared" si="5"/>
        <v>0</v>
      </c>
      <c r="S24" s="39">
        <f t="shared" si="6"/>
        <v>0</v>
      </c>
      <c r="T24" s="40">
        <f t="shared" si="7"/>
        <v>0</v>
      </c>
      <c r="U24" s="39"/>
      <c r="V24" s="41"/>
      <c r="W24" s="42"/>
      <c r="X24" s="42"/>
      <c r="Y24" s="42"/>
      <c r="Z24" s="42"/>
      <c r="AA24" s="42"/>
      <c r="AB24" s="42"/>
      <c r="AC24" s="42"/>
      <c r="AD24" s="42"/>
    </row>
    <row r="25" spans="1:30" s="43" customFormat="1" ht="28.5" x14ac:dyDescent="0.25">
      <c r="A25" s="31">
        <v>14</v>
      </c>
      <c r="B25" s="32" t="str">
        <f t="shared" ca="1" si="8"/>
        <v>W załączniku 'Opisy przedmiotu zamówienia' 
zad nr.   2  poz. nr 14</v>
      </c>
      <c r="C25" s="32" t="s">
        <v>27</v>
      </c>
      <c r="D25" s="32">
        <v>20</v>
      </c>
      <c r="E25" s="33"/>
      <c r="F25" s="34"/>
      <c r="G25" s="35"/>
      <c r="H25" s="36">
        <f t="shared" si="0"/>
        <v>0</v>
      </c>
      <c r="I25" s="37"/>
      <c r="J25" s="36">
        <f t="shared" si="1"/>
        <v>0</v>
      </c>
      <c r="K25" s="36"/>
      <c r="L25" s="38">
        <f t="shared" si="2"/>
        <v>0</v>
      </c>
      <c r="M25" s="39">
        <f t="shared" si="3"/>
        <v>1</v>
      </c>
      <c r="N25" s="39">
        <f t="shared" si="3"/>
        <v>1</v>
      </c>
      <c r="O25" s="39">
        <f t="shared" si="3"/>
        <v>1</v>
      </c>
      <c r="P25" s="39">
        <f t="shared" si="4"/>
        <v>1</v>
      </c>
      <c r="Q25" s="39"/>
      <c r="R25" s="39">
        <f t="shared" si="5"/>
        <v>0</v>
      </c>
      <c r="S25" s="39">
        <f t="shared" si="6"/>
        <v>0</v>
      </c>
      <c r="T25" s="40">
        <f t="shared" si="7"/>
        <v>0</v>
      </c>
      <c r="U25" s="39"/>
      <c r="V25" s="41"/>
      <c r="W25" s="42"/>
      <c r="X25" s="42"/>
      <c r="Y25" s="42"/>
      <c r="Z25" s="42"/>
      <c r="AA25" s="42"/>
      <c r="AB25" s="42"/>
      <c r="AC25" s="42"/>
      <c r="AD25" s="42"/>
    </row>
    <row r="26" spans="1:30" s="43" customFormat="1" ht="14.25" x14ac:dyDescent="0.25">
      <c r="A26" s="71"/>
      <c r="B26" s="71"/>
      <c r="C26" s="71"/>
      <c r="D26" s="71"/>
      <c r="E26" s="71"/>
      <c r="F26" s="44" t="s">
        <v>22</v>
      </c>
      <c r="G26" s="44" t="s">
        <v>23</v>
      </c>
      <c r="H26" s="45">
        <f ca="1">SUM(OFFSET($H$12,0,0,ROW()-12,1))</f>
        <v>0</v>
      </c>
      <c r="I26" s="46" t="s">
        <v>23</v>
      </c>
      <c r="J26" s="45">
        <f ca="1">SUM(OFFSET($J$12,0,0,ROW()-12,1))</f>
        <v>0</v>
      </c>
      <c r="K26" s="46" t="s">
        <v>23</v>
      </c>
      <c r="L26" s="30"/>
      <c r="M26" s="39"/>
      <c r="N26" s="39"/>
      <c r="O26" s="39"/>
      <c r="P26" s="39"/>
      <c r="Q26" s="39"/>
      <c r="R26" s="39"/>
      <c r="S26" s="39"/>
      <c r="T26" s="39"/>
      <c r="U26" s="39"/>
      <c r="V26" s="41"/>
      <c r="W26" s="42"/>
      <c r="X26" s="42"/>
      <c r="Y26" s="42"/>
      <c r="Z26" s="42"/>
      <c r="AA26" s="42"/>
      <c r="AB26" s="42"/>
      <c r="AC26" s="42"/>
      <c r="AD26" s="42"/>
    </row>
    <row r="27" spans="1:30" x14ac:dyDescent="0.25">
      <c r="A27" s="47" t="s">
        <v>24</v>
      </c>
      <c r="B27" s="48"/>
      <c r="C27" s="48"/>
      <c r="D27" s="48"/>
      <c r="E27" s="49"/>
      <c r="F27" s="50"/>
      <c r="G27" s="49"/>
      <c r="H27" s="49"/>
      <c r="I27" s="49"/>
      <c r="J27" s="49"/>
      <c r="K27" s="49"/>
      <c r="L27" s="30"/>
    </row>
    <row r="28" spans="1:30" x14ac:dyDescent="0.25">
      <c r="A28" s="48"/>
      <c r="B28" s="48"/>
      <c r="C28" s="48"/>
      <c r="D28" s="48"/>
      <c r="E28" s="49"/>
      <c r="F28" s="50"/>
      <c r="G28" s="49"/>
      <c r="H28" s="49"/>
      <c r="I28" s="49"/>
      <c r="J28" s="49"/>
      <c r="K28" s="49"/>
      <c r="L28" s="30"/>
    </row>
    <row r="29" spans="1:30" x14ac:dyDescent="0.25">
      <c r="A29" s="48" t="s">
        <v>25</v>
      </c>
      <c r="B29" s="48"/>
      <c r="C29" s="48"/>
      <c r="D29" s="48"/>
      <c r="E29" s="49"/>
      <c r="F29" s="50"/>
      <c r="G29" s="49"/>
      <c r="H29" s="49"/>
      <c r="I29" s="49"/>
      <c r="J29" s="49"/>
      <c r="K29" s="49"/>
      <c r="L29" s="30"/>
    </row>
    <row r="30" spans="1:30" x14ac:dyDescent="0.25">
      <c r="A30" s="72" t="s">
        <v>26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30"/>
    </row>
    <row r="31" spans="1:30" x14ac:dyDescent="0.25">
      <c r="A31" s="48"/>
      <c r="B31" s="48"/>
      <c r="C31" s="48"/>
      <c r="D31" s="48"/>
      <c r="E31" s="49"/>
      <c r="F31" s="50"/>
      <c r="G31" s="49"/>
      <c r="H31" s="49"/>
      <c r="I31" s="49"/>
      <c r="J31" s="49"/>
      <c r="K31" s="49"/>
    </row>
    <row r="32" spans="1:30" ht="76.5" customHeight="1" x14ac:dyDescent="0.25">
      <c r="A32" s="54" t="s">
        <v>28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</row>
  </sheetData>
  <protectedRanges>
    <protectedRange sqref="K12:K25" name="Rozstęp4_1_2_1"/>
    <protectedRange sqref="I12:I25" name="Rozstęp3_1_2_1"/>
    <protectedRange sqref="E12:G25" name="Rozstęp2_1_2_1"/>
  </protectedRanges>
  <mergeCells count="12">
    <mergeCell ref="A32:K32"/>
    <mergeCell ref="B1:D1"/>
    <mergeCell ref="F1:K1"/>
    <mergeCell ref="B3:D7"/>
    <mergeCell ref="E5:J6"/>
    <mergeCell ref="E7:J7"/>
    <mergeCell ref="B8:D8"/>
    <mergeCell ref="E8:J8"/>
    <mergeCell ref="D10:G10"/>
    <mergeCell ref="A26:E26"/>
    <mergeCell ref="A30:K30"/>
    <mergeCell ref="F2:G2"/>
  </mergeCells>
  <conditionalFormatting sqref="E7 L7:M7">
    <cfRule type="expression" dxfId="5" priority="1">
      <formula>$E$7="Przekroczona ilość liczb po przecinku w przynajmniej jednej cenie"</formula>
    </cfRule>
  </conditionalFormatting>
  <conditionalFormatting sqref="E5 L5:M6">
    <cfRule type="expression" dxfId="4" priority="2">
      <formula>$E$5="Nie składamy oferty w zakresie przedmiotowego zadania"</formula>
    </cfRule>
  </conditionalFormatting>
  <pageMargins left="0.25" right="0.25" top="0.75" bottom="0.75" header="0.3" footer="0.3"/>
  <pageSetup paperSize="9" scale="61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workbookViewId="0">
      <selection activeCell="B22" sqref="B22"/>
    </sheetView>
  </sheetViews>
  <sheetFormatPr defaultRowHeight="15" x14ac:dyDescent="0.25"/>
  <cols>
    <col min="1" max="1" width="5.85546875" style="4" customWidth="1"/>
    <col min="2" max="2" width="58.85546875" style="4" customWidth="1"/>
    <col min="3" max="3" width="6.42578125" style="4" customWidth="1"/>
    <col min="4" max="4" width="11.42578125" style="4" customWidth="1"/>
    <col min="5" max="5" width="32" style="5" customWidth="1"/>
    <col min="6" max="6" width="23" style="11" customWidth="1"/>
    <col min="7" max="7" width="13" style="5" customWidth="1"/>
    <col min="8" max="9" width="15.42578125" style="5" customWidth="1"/>
    <col min="10" max="10" width="25.28515625" style="5" customWidth="1"/>
    <col min="11" max="11" width="28.7109375" style="5" customWidth="1"/>
    <col min="12" max="12" width="9.140625" style="7" hidden="1" customWidth="1"/>
    <col min="13" max="19" width="0" style="7" hidden="1" customWidth="1"/>
    <col min="20" max="20" width="10" style="7" hidden="1" customWidth="1"/>
    <col min="21" max="21" width="0" style="7" hidden="1" customWidth="1"/>
    <col min="22" max="22" width="0" style="8" hidden="1" customWidth="1"/>
    <col min="23" max="26" width="0" style="9" hidden="1" customWidth="1"/>
    <col min="27" max="30" width="9.140625" style="9"/>
    <col min="31" max="16384" width="9.140625" style="4"/>
  </cols>
  <sheetData>
    <row r="1" spans="1:30" ht="54.75" customHeight="1" x14ac:dyDescent="0.25">
      <c r="B1" s="55" t="s">
        <v>32</v>
      </c>
      <c r="C1" s="56"/>
      <c r="D1" s="56"/>
      <c r="F1" s="57" t="str">
        <f ca="1">"Numer referencyjny nadany sprawie przez Zamawiającego: DZ/DZ–381–1-54/25          Załącznik nr 2."&amp;C10&amp;" do SWZ"</f>
        <v>Numer referencyjny nadany sprawie przez Zamawiającego: DZ/DZ–381–1-54/25          Załącznik nr 2.  3 do SWZ</v>
      </c>
      <c r="G1" s="57"/>
      <c r="H1" s="57"/>
      <c r="I1" s="57"/>
      <c r="J1" s="57"/>
      <c r="K1" s="57"/>
      <c r="L1" s="6"/>
      <c r="M1" s="6"/>
      <c r="N1" s="6"/>
    </row>
    <row r="2" spans="1:30" ht="16.5" thickBot="1" x14ac:dyDescent="0.3">
      <c r="F2" s="73" t="s">
        <v>33</v>
      </c>
      <c r="G2" s="73"/>
      <c r="H2" s="53">
        <f ca="1">VLOOKUP(C10,Nazwy!B2:D5,3)/100</f>
        <v>0.25</v>
      </c>
      <c r="I2" s="10"/>
      <c r="J2" s="10"/>
      <c r="K2" s="10"/>
    </row>
    <row r="3" spans="1:30" x14ac:dyDescent="0.25">
      <c r="B3" s="58"/>
      <c r="C3" s="59"/>
      <c r="D3" s="60"/>
    </row>
    <row r="4" spans="1:30" x14ac:dyDescent="0.25">
      <c r="B4" s="61"/>
      <c r="C4" s="62"/>
      <c r="D4" s="63"/>
    </row>
    <row r="5" spans="1:30" ht="18.75" x14ac:dyDescent="0.25">
      <c r="B5" s="61"/>
      <c r="C5" s="62"/>
      <c r="D5" s="63"/>
      <c r="E5" s="67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67"/>
      <c r="G5" s="67"/>
      <c r="H5" s="67"/>
      <c r="I5" s="67"/>
      <c r="J5" s="67"/>
      <c r="K5" s="12"/>
      <c r="L5" s="13"/>
      <c r="M5" s="13"/>
    </row>
    <row r="6" spans="1:30" ht="18.75" x14ac:dyDescent="0.25">
      <c r="B6" s="61"/>
      <c r="C6" s="62"/>
      <c r="D6" s="63"/>
      <c r="E6" s="67"/>
      <c r="F6" s="67"/>
      <c r="G6" s="67"/>
      <c r="H6" s="67"/>
      <c r="I6" s="67"/>
      <c r="J6" s="67"/>
      <c r="K6" s="12"/>
      <c r="L6" s="13"/>
      <c r="M6" s="13"/>
    </row>
    <row r="7" spans="1:30" ht="15.75" thickBot="1" x14ac:dyDescent="0.3">
      <c r="B7" s="64"/>
      <c r="C7" s="65"/>
      <c r="D7" s="66"/>
      <c r="E7" s="68" t="str">
        <f>IF(T11&gt;0,"Przekroczona ilość liczb po przecinku w przynajmniej jednej cenie","")</f>
        <v/>
      </c>
      <c r="F7" s="68"/>
      <c r="G7" s="68"/>
      <c r="H7" s="68"/>
      <c r="I7" s="68"/>
      <c r="J7" s="68"/>
      <c r="K7" s="14"/>
      <c r="L7" s="15"/>
      <c r="M7" s="15"/>
    </row>
    <row r="8" spans="1:30" x14ac:dyDescent="0.25">
      <c r="B8" s="69" t="s">
        <v>10</v>
      </c>
      <c r="C8" s="69"/>
      <c r="D8" s="69"/>
      <c r="E8" s="68" t="str">
        <f>IF(S11&gt;0,"Niewłaściwa stawka podatku VAT","")</f>
        <v/>
      </c>
      <c r="F8" s="68"/>
      <c r="G8" s="68"/>
      <c r="H8" s="68"/>
      <c r="I8" s="68"/>
      <c r="J8" s="68"/>
      <c r="K8" s="14"/>
    </row>
    <row r="9" spans="1:30" x14ac:dyDescent="0.25">
      <c r="B9" s="16"/>
      <c r="C9" s="17"/>
      <c r="D9" s="17"/>
      <c r="E9" s="14"/>
      <c r="F9" s="18"/>
      <c r="G9" s="14"/>
      <c r="H9" s="14"/>
      <c r="I9" s="14"/>
      <c r="J9" s="14"/>
      <c r="K9" s="14"/>
    </row>
    <row r="10" spans="1:30" x14ac:dyDescent="0.25">
      <c r="A10" s="19"/>
      <c r="B10" s="20" t="s">
        <v>11</v>
      </c>
      <c r="C10" s="21" t="str">
        <f ca="1">MID(CELL("nazwa_pliku",C10),FIND("]",CELL("nazwa_pliku",C10),1)+1,35)</f>
        <v xml:space="preserve">  3</v>
      </c>
      <c r="D10" s="70" t="str">
        <f ca="1">VLOOKUP(C10,Nazwy!B2:C677,2)</f>
        <v>Wklad kontrastu</v>
      </c>
      <c r="E10" s="70"/>
      <c r="F10" s="70"/>
      <c r="G10" s="70"/>
      <c r="H10" s="22">
        <f ca="1">SUMIF(F12:F1293,"Razem",H12:H1293)</f>
        <v>0</v>
      </c>
      <c r="I10" s="22"/>
      <c r="J10" s="22">
        <f ca="1">SUMIF(F12:F1293,"Razem",J12:J1293)</f>
        <v>0</v>
      </c>
      <c r="K10" s="22"/>
      <c r="L10" s="7">
        <f>SUM(L11:L1787)</f>
        <v>0</v>
      </c>
      <c r="M10" s="7">
        <f>COUNTIF(M12:M1787,0)</f>
        <v>0</v>
      </c>
      <c r="N10" s="7">
        <f>COUNTIF(N12:N1787,0)</f>
        <v>0</v>
      </c>
      <c r="O10" s="7">
        <f>COUNTIF(O12:O1787,0)</f>
        <v>0</v>
      </c>
      <c r="P10" s="7">
        <f>COUNTIF(P12:P1787,0)</f>
        <v>0</v>
      </c>
      <c r="Q10" s="7">
        <f>SUM(M10:P10)</f>
        <v>0</v>
      </c>
    </row>
    <row r="11" spans="1:30" ht="42.75" x14ac:dyDescent="0.25">
      <c r="A11" s="23" t="s">
        <v>0</v>
      </c>
      <c r="B11" s="24" t="s">
        <v>12</v>
      </c>
      <c r="C11" s="25" t="s">
        <v>13</v>
      </c>
      <c r="D11" s="23" t="s">
        <v>14</v>
      </c>
      <c r="E11" s="26" t="s">
        <v>15</v>
      </c>
      <c r="F11" s="27" t="s">
        <v>16</v>
      </c>
      <c r="G11" s="28" t="s">
        <v>17</v>
      </c>
      <c r="H11" s="29" t="s">
        <v>18</v>
      </c>
      <c r="I11" s="29" t="s">
        <v>19</v>
      </c>
      <c r="J11" s="29" t="s">
        <v>20</v>
      </c>
      <c r="K11" s="29" t="s">
        <v>21</v>
      </c>
      <c r="L11" s="30"/>
      <c r="M11" s="7">
        <f>SUM(M12:M1787)</f>
        <v>1</v>
      </c>
      <c r="N11" s="7">
        <f>SUM(N12:N1787)</f>
        <v>1</v>
      </c>
      <c r="O11" s="7">
        <f>SUM(O12:O1787)</f>
        <v>1</v>
      </c>
      <c r="P11" s="7">
        <f>SUM(P12:P1787)</f>
        <v>1</v>
      </c>
      <c r="Q11" s="7">
        <f>SUM(M11:P11)</f>
        <v>4</v>
      </c>
      <c r="R11" s="7">
        <f>SUM(R12:R1787)</f>
        <v>0</v>
      </c>
      <c r="S11" s="7">
        <f>SUM(S12:S1787)</f>
        <v>0</v>
      </c>
      <c r="T11" s="7">
        <f>SUM(T12:T1787)</f>
        <v>0</v>
      </c>
    </row>
    <row r="12" spans="1:30" s="43" customFormat="1" ht="28.5" x14ac:dyDescent="0.25">
      <c r="A12" s="31">
        <v>1</v>
      </c>
      <c r="B12" s="32" t="str">
        <f ca="1">"W załączniku 'Opisy przedmiotu zamówienia' 
zad nr. "&amp;$C$10 &amp; "  poz. nr "&amp;A12</f>
        <v>W załączniku 'Opisy przedmiotu zamówienia' 
zad nr.   3  poz. nr 1</v>
      </c>
      <c r="C12" s="32" t="s">
        <v>27</v>
      </c>
      <c r="D12" s="32">
        <v>4000</v>
      </c>
      <c r="E12" s="33"/>
      <c r="F12" s="34"/>
      <c r="G12" s="35"/>
      <c r="H12" s="36">
        <f t="shared" ref="H12" si="0">ROUND(D12*G12,2)</f>
        <v>0</v>
      </c>
      <c r="I12" s="37"/>
      <c r="J12" s="36">
        <f t="shared" ref="J12" si="1">ROUND(H12*(1+I12),2)</f>
        <v>0</v>
      </c>
      <c r="K12" s="36"/>
      <c r="L12" s="38">
        <f t="shared" ref="L12" si="2">IF(LEN(H12)-IFERROR(SEARCH(",",H12,1),LEN(H12))&gt;2,1,0)</f>
        <v>0</v>
      </c>
      <c r="M12" s="39">
        <f t="shared" ref="M12:O12" si="3">IF(ISBLANK(E12),1,0)</f>
        <v>1</v>
      </c>
      <c r="N12" s="39">
        <f t="shared" si="3"/>
        <v>1</v>
      </c>
      <c r="O12" s="39">
        <f t="shared" si="3"/>
        <v>1</v>
      </c>
      <c r="P12" s="39">
        <f t="shared" ref="P12" si="4">IF(ISBLANK(I12),1,0)</f>
        <v>1</v>
      </c>
      <c r="Q12" s="39"/>
      <c r="R12" s="39">
        <f t="shared" ref="R12" si="5">IF(ISNUMBER(H12),0,1)</f>
        <v>0</v>
      </c>
      <c r="S12" s="39">
        <f t="shared" ref="S12" si="6">IF(I12=0.08,0,IF(I12=0.23,0,IF(I12=0.05,0,IF(I12=0,0,1))))</f>
        <v>0</v>
      </c>
      <c r="T12" s="40">
        <f t="shared" ref="T12" si="7">IF(ISERROR(IF(LEN(G12)-FIND(",",G12)&gt;4,1,0)),0,IF(LEN(G12)-FIND(",",G12)&gt;4,1,0))</f>
        <v>0</v>
      </c>
      <c r="U12" s="39"/>
      <c r="V12" s="41"/>
      <c r="W12" s="42"/>
      <c r="X12" s="42"/>
      <c r="Y12" s="42"/>
      <c r="Z12" s="42"/>
      <c r="AA12" s="42"/>
      <c r="AB12" s="42"/>
      <c r="AC12" s="42"/>
      <c r="AD12" s="42"/>
    </row>
    <row r="13" spans="1:30" s="43" customFormat="1" ht="14.25" x14ac:dyDescent="0.25">
      <c r="A13" s="71"/>
      <c r="B13" s="71"/>
      <c r="C13" s="71"/>
      <c r="D13" s="71"/>
      <c r="E13" s="71"/>
      <c r="F13" s="44" t="s">
        <v>22</v>
      </c>
      <c r="G13" s="44" t="s">
        <v>23</v>
      </c>
      <c r="H13" s="45">
        <f ca="1">SUM(OFFSET($H$12,0,0,ROW()-12,1))</f>
        <v>0</v>
      </c>
      <c r="I13" s="46" t="s">
        <v>23</v>
      </c>
      <c r="J13" s="45">
        <f ca="1">SUM(OFFSET($J$12,0,0,ROW()-12,1))</f>
        <v>0</v>
      </c>
      <c r="K13" s="46" t="s">
        <v>23</v>
      </c>
      <c r="L13" s="30"/>
      <c r="M13" s="39"/>
      <c r="N13" s="39"/>
      <c r="O13" s="39"/>
      <c r="P13" s="39"/>
      <c r="Q13" s="39"/>
      <c r="R13" s="39"/>
      <c r="S13" s="39"/>
      <c r="T13" s="39"/>
      <c r="U13" s="39"/>
      <c r="V13" s="41"/>
      <c r="W13" s="42"/>
      <c r="X13" s="42"/>
      <c r="Y13" s="42"/>
      <c r="Z13" s="42"/>
      <c r="AA13" s="42"/>
      <c r="AB13" s="42"/>
      <c r="AC13" s="42"/>
      <c r="AD13" s="42"/>
    </row>
    <row r="14" spans="1:30" x14ac:dyDescent="0.25">
      <c r="A14" s="47" t="s">
        <v>24</v>
      </c>
      <c r="B14" s="48"/>
      <c r="C14" s="48"/>
      <c r="D14" s="48"/>
      <c r="E14" s="49"/>
      <c r="F14" s="50"/>
      <c r="G14" s="49"/>
      <c r="H14" s="49"/>
      <c r="I14" s="49"/>
      <c r="J14" s="49"/>
      <c r="K14" s="49"/>
      <c r="L14" s="30"/>
    </row>
    <row r="15" spans="1:30" x14ac:dyDescent="0.25">
      <c r="A15" s="48"/>
      <c r="B15" s="48"/>
      <c r="C15" s="48"/>
      <c r="D15" s="48"/>
      <c r="E15" s="49"/>
      <c r="F15" s="50"/>
      <c r="G15" s="49"/>
      <c r="H15" s="49"/>
      <c r="I15" s="49"/>
      <c r="J15" s="49"/>
      <c r="K15" s="49"/>
      <c r="L15" s="30"/>
    </row>
    <row r="16" spans="1:30" x14ac:dyDescent="0.25">
      <c r="A16" s="48" t="s">
        <v>25</v>
      </c>
      <c r="B16" s="48"/>
      <c r="C16" s="48"/>
      <c r="D16" s="48"/>
      <c r="E16" s="49"/>
      <c r="F16" s="50"/>
      <c r="G16" s="49"/>
      <c r="H16" s="49"/>
      <c r="I16" s="49"/>
      <c r="J16" s="49"/>
      <c r="K16" s="49"/>
      <c r="L16" s="30"/>
    </row>
    <row r="17" spans="1:12" x14ac:dyDescent="0.25">
      <c r="A17" s="72" t="s">
        <v>26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30"/>
    </row>
    <row r="18" spans="1:12" x14ac:dyDescent="0.25">
      <c r="A18" s="48"/>
      <c r="B18" s="48"/>
      <c r="C18" s="48"/>
      <c r="D18" s="48"/>
      <c r="E18" s="49"/>
      <c r="F18" s="50"/>
      <c r="G18" s="49"/>
      <c r="H18" s="49"/>
      <c r="I18" s="49"/>
      <c r="J18" s="49"/>
      <c r="K18" s="49"/>
    </row>
    <row r="19" spans="1:12" ht="76.5" customHeight="1" x14ac:dyDescent="0.25">
      <c r="A19" s="54" t="s">
        <v>28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</row>
  </sheetData>
  <protectedRanges>
    <protectedRange sqref="K12" name="Rozstęp4_1_2_1"/>
    <protectedRange sqref="I12" name="Rozstęp3_1_2_1"/>
    <protectedRange sqref="E12:G12" name="Rozstęp2_1_2_1"/>
  </protectedRanges>
  <mergeCells count="12">
    <mergeCell ref="A19:K19"/>
    <mergeCell ref="B1:D1"/>
    <mergeCell ref="F1:K1"/>
    <mergeCell ref="B3:D7"/>
    <mergeCell ref="E5:J6"/>
    <mergeCell ref="E7:J7"/>
    <mergeCell ref="B8:D8"/>
    <mergeCell ref="E8:J8"/>
    <mergeCell ref="D10:G10"/>
    <mergeCell ref="A13:E13"/>
    <mergeCell ref="A17:K17"/>
    <mergeCell ref="F2:G2"/>
  </mergeCells>
  <conditionalFormatting sqref="E7 L7:M7">
    <cfRule type="expression" dxfId="3" priority="1">
      <formula>$E$7="Przekroczona ilość liczb po przecinku w przynajmniej jednej cenie"</formula>
    </cfRule>
  </conditionalFormatting>
  <conditionalFormatting sqref="E5 L5:M6">
    <cfRule type="expression" dxfId="2" priority="2">
      <formula>$E$5="Nie składamy oferty w zakresie przedmiotowego zadania"</formula>
    </cfRule>
  </conditionalFormatting>
  <pageMargins left="0.25" right="0.25" top="0.75" bottom="0.75" header="0.3" footer="0.3"/>
  <pageSetup paperSize="9" scale="61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"/>
  <sheetViews>
    <sheetView workbookViewId="0">
      <selection activeCell="B22" sqref="B22"/>
    </sheetView>
  </sheetViews>
  <sheetFormatPr defaultRowHeight="15" x14ac:dyDescent="0.25"/>
  <cols>
    <col min="1" max="1" width="5.85546875" style="4" customWidth="1"/>
    <col min="2" max="2" width="58.85546875" style="4" customWidth="1"/>
    <col min="3" max="3" width="6.42578125" style="4" customWidth="1"/>
    <col min="4" max="4" width="11.42578125" style="4" customWidth="1"/>
    <col min="5" max="5" width="32" style="5" customWidth="1"/>
    <col min="6" max="6" width="23" style="11" customWidth="1"/>
    <col min="7" max="7" width="13" style="5" customWidth="1"/>
    <col min="8" max="9" width="15.42578125" style="5" customWidth="1"/>
    <col min="10" max="10" width="25.28515625" style="5" customWidth="1"/>
    <col min="11" max="11" width="28.7109375" style="5" customWidth="1"/>
    <col min="12" max="12" width="9.140625" style="7" hidden="1" customWidth="1"/>
    <col min="13" max="19" width="0" style="7" hidden="1" customWidth="1"/>
    <col min="20" max="20" width="10" style="7" hidden="1" customWidth="1"/>
    <col min="21" max="21" width="0" style="7" hidden="1" customWidth="1"/>
    <col min="22" max="22" width="0" style="8" hidden="1" customWidth="1"/>
    <col min="23" max="26" width="0" style="9" hidden="1" customWidth="1"/>
    <col min="27" max="30" width="9.140625" style="9"/>
    <col min="31" max="16384" width="9.140625" style="4"/>
  </cols>
  <sheetData>
    <row r="1" spans="1:30" ht="54.75" customHeight="1" x14ac:dyDescent="0.25">
      <c r="B1" s="55" t="s">
        <v>32</v>
      </c>
      <c r="C1" s="56"/>
      <c r="D1" s="56"/>
      <c r="F1" s="57" t="str">
        <f ca="1">"Numer referencyjny nadany sprawie przez Zamawiającego: DZ/DZ–381–1-54/25          Załącznik nr 2."&amp;C10&amp;" do SWZ"</f>
        <v>Numer referencyjny nadany sprawie przez Zamawiającego: DZ/DZ–381–1-54/25          Załącznik nr 2.  4 do SWZ</v>
      </c>
      <c r="G1" s="57"/>
      <c r="H1" s="57"/>
      <c r="I1" s="57"/>
      <c r="J1" s="57"/>
      <c r="K1" s="57"/>
      <c r="L1" s="6"/>
      <c r="M1" s="6"/>
      <c r="N1" s="6"/>
    </row>
    <row r="2" spans="1:30" ht="16.5" thickBot="1" x14ac:dyDescent="0.3">
      <c r="F2" s="73" t="s">
        <v>33</v>
      </c>
      <c r="G2" s="73"/>
      <c r="H2" s="53">
        <f ca="1">VLOOKUP(C10,Nazwy!B2:D5,3)/100</f>
        <v>0.25</v>
      </c>
      <c r="I2" s="10"/>
      <c r="J2" s="10"/>
      <c r="K2" s="10"/>
    </row>
    <row r="3" spans="1:30" x14ac:dyDescent="0.25">
      <c r="B3" s="58"/>
      <c r="C3" s="59"/>
      <c r="D3" s="60"/>
    </row>
    <row r="4" spans="1:30" x14ac:dyDescent="0.25">
      <c r="B4" s="61"/>
      <c r="C4" s="62"/>
      <c r="D4" s="63"/>
    </row>
    <row r="5" spans="1:30" ht="18.75" x14ac:dyDescent="0.25">
      <c r="B5" s="61"/>
      <c r="C5" s="62"/>
      <c r="D5" s="63"/>
      <c r="E5" s="67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67"/>
      <c r="G5" s="67"/>
      <c r="H5" s="67"/>
      <c r="I5" s="67"/>
      <c r="J5" s="67"/>
      <c r="K5" s="12"/>
      <c r="L5" s="13"/>
      <c r="M5" s="13"/>
    </row>
    <row r="6" spans="1:30" ht="18.75" x14ac:dyDescent="0.25">
      <c r="B6" s="61"/>
      <c r="C6" s="62"/>
      <c r="D6" s="63"/>
      <c r="E6" s="67"/>
      <c r="F6" s="67"/>
      <c r="G6" s="67"/>
      <c r="H6" s="67"/>
      <c r="I6" s="67"/>
      <c r="J6" s="67"/>
      <c r="K6" s="12"/>
      <c r="L6" s="13"/>
      <c r="M6" s="13"/>
    </row>
    <row r="7" spans="1:30" ht="15.75" thickBot="1" x14ac:dyDescent="0.3">
      <c r="B7" s="64"/>
      <c r="C7" s="65"/>
      <c r="D7" s="66"/>
      <c r="E7" s="68" t="str">
        <f>IF(T11&gt;0,"Przekroczona ilość liczb po przecinku w przynajmniej jednej cenie","")</f>
        <v/>
      </c>
      <c r="F7" s="68"/>
      <c r="G7" s="68"/>
      <c r="H7" s="68"/>
      <c r="I7" s="68"/>
      <c r="J7" s="68"/>
      <c r="K7" s="14"/>
      <c r="L7" s="15"/>
      <c r="M7" s="15"/>
    </row>
    <row r="8" spans="1:30" x14ac:dyDescent="0.25">
      <c r="B8" s="69" t="s">
        <v>10</v>
      </c>
      <c r="C8" s="69"/>
      <c r="D8" s="69"/>
      <c r="E8" s="68" t="str">
        <f>IF(S11&gt;0,"Niewłaściwa stawka podatku VAT","")</f>
        <v/>
      </c>
      <c r="F8" s="68"/>
      <c r="G8" s="68"/>
      <c r="H8" s="68"/>
      <c r="I8" s="68"/>
      <c r="J8" s="68"/>
      <c r="K8" s="14"/>
    </row>
    <row r="9" spans="1:30" x14ac:dyDescent="0.25">
      <c r="B9" s="16"/>
      <c r="C9" s="17"/>
      <c r="D9" s="17"/>
      <c r="E9" s="14"/>
      <c r="F9" s="18"/>
      <c r="G9" s="14"/>
      <c r="H9" s="14"/>
      <c r="I9" s="14"/>
      <c r="J9" s="14"/>
      <c r="K9" s="14"/>
    </row>
    <row r="10" spans="1:30" x14ac:dyDescent="0.25">
      <c r="A10" s="19"/>
      <c r="B10" s="20" t="s">
        <v>11</v>
      </c>
      <c r="C10" s="21" t="str">
        <f ca="1">MID(CELL("nazwa_pliku",C10),FIND("]",CELL("nazwa_pliku",C10),1)+1,35)</f>
        <v xml:space="preserve">  4</v>
      </c>
      <c r="D10" s="70" t="str">
        <f ca="1">VLOOKUP(C10,Nazwy!B2:C677,2)</f>
        <v>Wkłady i zestawy do podawania kontrastu</v>
      </c>
      <c r="E10" s="70"/>
      <c r="F10" s="70"/>
      <c r="G10" s="70"/>
      <c r="H10" s="22">
        <f ca="1">SUMIF(F12:F1295,"Razem",H12:H1295)</f>
        <v>0</v>
      </c>
      <c r="I10" s="22"/>
      <c r="J10" s="22">
        <f ca="1">SUMIF(F12:F1295,"Razem",J12:J1295)</f>
        <v>0</v>
      </c>
      <c r="K10" s="22"/>
      <c r="L10" s="7">
        <f>SUM(L11:L1789)</f>
        <v>0</v>
      </c>
      <c r="M10" s="7">
        <f>COUNTIF(M12:M1789,0)</f>
        <v>0</v>
      </c>
      <c r="N10" s="7">
        <f>COUNTIF(N12:N1789,0)</f>
        <v>0</v>
      </c>
      <c r="O10" s="7">
        <f>COUNTIF(O12:O1789,0)</f>
        <v>0</v>
      </c>
      <c r="P10" s="7">
        <f>COUNTIF(P12:P1789,0)</f>
        <v>0</v>
      </c>
      <c r="Q10" s="7">
        <f>SUM(M10:P10)</f>
        <v>0</v>
      </c>
    </row>
    <row r="11" spans="1:30" ht="42.75" x14ac:dyDescent="0.25">
      <c r="A11" s="23" t="s">
        <v>0</v>
      </c>
      <c r="B11" s="24" t="s">
        <v>12</v>
      </c>
      <c r="C11" s="25" t="s">
        <v>13</v>
      </c>
      <c r="D11" s="23" t="s">
        <v>14</v>
      </c>
      <c r="E11" s="26" t="s">
        <v>15</v>
      </c>
      <c r="F11" s="27" t="s">
        <v>16</v>
      </c>
      <c r="G11" s="28" t="s">
        <v>17</v>
      </c>
      <c r="H11" s="29" t="s">
        <v>18</v>
      </c>
      <c r="I11" s="29" t="s">
        <v>19</v>
      </c>
      <c r="J11" s="29" t="s">
        <v>20</v>
      </c>
      <c r="K11" s="29" t="s">
        <v>21</v>
      </c>
      <c r="L11" s="30"/>
      <c r="M11" s="7">
        <f>SUM(M12:M1789)</f>
        <v>3</v>
      </c>
      <c r="N11" s="7">
        <f>SUM(N12:N1789)</f>
        <v>3</v>
      </c>
      <c r="O11" s="7">
        <f>SUM(O12:O1789)</f>
        <v>3</v>
      </c>
      <c r="P11" s="7">
        <f>SUM(P12:P1789)</f>
        <v>3</v>
      </c>
      <c r="Q11" s="7">
        <f>SUM(M11:P11)</f>
        <v>12</v>
      </c>
      <c r="R11" s="7">
        <f>SUM(R12:R1789)</f>
        <v>0</v>
      </c>
      <c r="S11" s="7">
        <f>SUM(S12:S1789)</f>
        <v>0</v>
      </c>
      <c r="T11" s="7">
        <f>SUM(T12:T1789)</f>
        <v>0</v>
      </c>
    </row>
    <row r="12" spans="1:30" s="43" customFormat="1" ht="28.5" x14ac:dyDescent="0.25">
      <c r="A12" s="31">
        <v>1</v>
      </c>
      <c r="B12" s="32" t="str">
        <f ca="1">"W załączniku 'Opisy przedmiotu zamówienia' 
zad nr. "&amp;$C$10 &amp; "  poz. nr "&amp;A12</f>
        <v>W załączniku 'Opisy przedmiotu zamówienia' 
zad nr.   4  poz. nr 1</v>
      </c>
      <c r="C12" s="32" t="s">
        <v>27</v>
      </c>
      <c r="D12" s="32">
        <v>500</v>
      </c>
      <c r="E12" s="33"/>
      <c r="F12" s="34"/>
      <c r="G12" s="35"/>
      <c r="H12" s="36">
        <f t="shared" ref="H12:H14" si="0">ROUND(D12*G12,2)</f>
        <v>0</v>
      </c>
      <c r="I12" s="37"/>
      <c r="J12" s="36">
        <f t="shared" ref="J12:J14" si="1">ROUND(H12*(1+I12),2)</f>
        <v>0</v>
      </c>
      <c r="K12" s="36"/>
      <c r="L12" s="38">
        <f t="shared" ref="L12:L14" si="2">IF(LEN(H12)-IFERROR(SEARCH(",",H12,1),LEN(H12))&gt;2,1,0)</f>
        <v>0</v>
      </c>
      <c r="M12" s="39">
        <f t="shared" ref="M12:O14" si="3">IF(ISBLANK(E12),1,0)</f>
        <v>1</v>
      </c>
      <c r="N12" s="39">
        <f t="shared" si="3"/>
        <v>1</v>
      </c>
      <c r="O12" s="39">
        <f t="shared" si="3"/>
        <v>1</v>
      </c>
      <c r="P12" s="39">
        <f t="shared" ref="P12:P14" si="4">IF(ISBLANK(I12),1,0)</f>
        <v>1</v>
      </c>
      <c r="Q12" s="39"/>
      <c r="R12" s="39">
        <f t="shared" ref="R12:R14" si="5">IF(ISNUMBER(H12),0,1)</f>
        <v>0</v>
      </c>
      <c r="S12" s="39">
        <f t="shared" ref="S12:S14" si="6">IF(I12=0.08,0,IF(I12=0.23,0,IF(I12=0.05,0,IF(I12=0,0,1))))</f>
        <v>0</v>
      </c>
      <c r="T12" s="40">
        <f t="shared" ref="T12:T14" si="7">IF(ISERROR(IF(LEN(G12)-FIND(",",G12)&gt;4,1,0)),0,IF(LEN(G12)-FIND(",",G12)&gt;4,1,0))</f>
        <v>0</v>
      </c>
      <c r="U12" s="39"/>
      <c r="V12" s="41"/>
      <c r="W12" s="42"/>
      <c r="X12" s="42"/>
      <c r="Y12" s="42"/>
      <c r="Z12" s="42"/>
      <c r="AA12" s="42"/>
      <c r="AB12" s="42"/>
      <c r="AC12" s="42"/>
      <c r="AD12" s="42"/>
    </row>
    <row r="13" spans="1:30" s="43" customFormat="1" ht="28.5" x14ac:dyDescent="0.25">
      <c r="A13" s="31">
        <v>2</v>
      </c>
      <c r="B13" s="32" t="str">
        <f t="shared" ref="B13:B14" ca="1" si="8">"W załączniku 'Opisy przedmiotu zamówienia' 
zad nr. "&amp;$C$10 &amp; "  poz. nr "&amp;A13</f>
        <v>W załączniku 'Opisy przedmiotu zamówienia' 
zad nr.   4  poz. nr 2</v>
      </c>
      <c r="C13" s="32" t="s">
        <v>27</v>
      </c>
      <c r="D13" s="32">
        <v>750</v>
      </c>
      <c r="E13" s="33"/>
      <c r="F13" s="34"/>
      <c r="G13" s="35"/>
      <c r="H13" s="36">
        <f t="shared" si="0"/>
        <v>0</v>
      </c>
      <c r="I13" s="37"/>
      <c r="J13" s="36">
        <f t="shared" si="1"/>
        <v>0</v>
      </c>
      <c r="K13" s="36"/>
      <c r="L13" s="38">
        <f t="shared" si="2"/>
        <v>0</v>
      </c>
      <c r="M13" s="39">
        <f t="shared" si="3"/>
        <v>1</v>
      </c>
      <c r="N13" s="39">
        <f t="shared" si="3"/>
        <v>1</v>
      </c>
      <c r="O13" s="39">
        <f t="shared" si="3"/>
        <v>1</v>
      </c>
      <c r="P13" s="39">
        <f t="shared" si="4"/>
        <v>1</v>
      </c>
      <c r="Q13" s="39"/>
      <c r="R13" s="39">
        <f t="shared" si="5"/>
        <v>0</v>
      </c>
      <c r="S13" s="39">
        <f t="shared" si="6"/>
        <v>0</v>
      </c>
      <c r="T13" s="40">
        <f t="shared" si="7"/>
        <v>0</v>
      </c>
      <c r="U13" s="39"/>
      <c r="V13" s="41"/>
      <c r="W13" s="42"/>
      <c r="X13" s="42"/>
      <c r="Y13" s="42"/>
      <c r="Z13" s="42"/>
      <c r="AA13" s="42"/>
      <c r="AB13" s="42"/>
      <c r="AC13" s="42"/>
      <c r="AD13" s="42"/>
    </row>
    <row r="14" spans="1:30" s="43" customFormat="1" ht="28.5" x14ac:dyDescent="0.25">
      <c r="A14" s="31">
        <v>3</v>
      </c>
      <c r="B14" s="32" t="str">
        <f t="shared" ca="1" si="8"/>
        <v>W załączniku 'Opisy przedmiotu zamówienia' 
zad nr.   4  poz. nr 3</v>
      </c>
      <c r="C14" s="32" t="s">
        <v>27</v>
      </c>
      <c r="D14" s="32">
        <v>6000</v>
      </c>
      <c r="E14" s="33"/>
      <c r="F14" s="34"/>
      <c r="G14" s="35"/>
      <c r="H14" s="36">
        <f t="shared" si="0"/>
        <v>0</v>
      </c>
      <c r="I14" s="37"/>
      <c r="J14" s="36">
        <f t="shared" si="1"/>
        <v>0</v>
      </c>
      <c r="K14" s="36"/>
      <c r="L14" s="38">
        <f t="shared" si="2"/>
        <v>0</v>
      </c>
      <c r="M14" s="39">
        <f t="shared" si="3"/>
        <v>1</v>
      </c>
      <c r="N14" s="39">
        <f t="shared" si="3"/>
        <v>1</v>
      </c>
      <c r="O14" s="39">
        <f t="shared" si="3"/>
        <v>1</v>
      </c>
      <c r="P14" s="39">
        <f t="shared" si="4"/>
        <v>1</v>
      </c>
      <c r="Q14" s="39"/>
      <c r="R14" s="39">
        <f t="shared" si="5"/>
        <v>0</v>
      </c>
      <c r="S14" s="39">
        <f t="shared" si="6"/>
        <v>0</v>
      </c>
      <c r="T14" s="40">
        <f t="shared" si="7"/>
        <v>0</v>
      </c>
      <c r="U14" s="39"/>
      <c r="V14" s="41"/>
      <c r="W14" s="42"/>
      <c r="X14" s="42"/>
      <c r="Y14" s="42"/>
      <c r="Z14" s="42"/>
      <c r="AA14" s="42"/>
      <c r="AB14" s="42"/>
      <c r="AC14" s="42"/>
      <c r="AD14" s="42"/>
    </row>
    <row r="15" spans="1:30" s="43" customFormat="1" ht="14.25" x14ac:dyDescent="0.25">
      <c r="A15" s="71"/>
      <c r="B15" s="71"/>
      <c r="C15" s="71"/>
      <c r="D15" s="71"/>
      <c r="E15" s="71"/>
      <c r="F15" s="44" t="s">
        <v>22</v>
      </c>
      <c r="G15" s="44" t="s">
        <v>23</v>
      </c>
      <c r="H15" s="45">
        <f ca="1">SUM(OFFSET($H$12,0,0,ROW()-12,1))</f>
        <v>0</v>
      </c>
      <c r="I15" s="46" t="s">
        <v>23</v>
      </c>
      <c r="J15" s="45">
        <f ca="1">SUM(OFFSET($J$12,0,0,ROW()-12,1))</f>
        <v>0</v>
      </c>
      <c r="K15" s="46" t="s">
        <v>23</v>
      </c>
      <c r="L15" s="30"/>
      <c r="M15" s="39"/>
      <c r="N15" s="39"/>
      <c r="O15" s="39"/>
      <c r="P15" s="39"/>
      <c r="Q15" s="39"/>
      <c r="R15" s="39"/>
      <c r="S15" s="39"/>
      <c r="T15" s="39"/>
      <c r="U15" s="39"/>
      <c r="V15" s="41"/>
      <c r="W15" s="42"/>
      <c r="X15" s="42"/>
      <c r="Y15" s="42"/>
      <c r="Z15" s="42"/>
      <c r="AA15" s="42"/>
      <c r="AB15" s="42"/>
      <c r="AC15" s="42"/>
      <c r="AD15" s="42"/>
    </row>
    <row r="16" spans="1:30" x14ac:dyDescent="0.25">
      <c r="A16" s="47" t="s">
        <v>24</v>
      </c>
      <c r="B16" s="48"/>
      <c r="C16" s="48"/>
      <c r="D16" s="48"/>
      <c r="E16" s="49"/>
      <c r="F16" s="50"/>
      <c r="G16" s="49"/>
      <c r="H16" s="49"/>
      <c r="I16" s="49"/>
      <c r="J16" s="49"/>
      <c r="K16" s="49"/>
      <c r="L16" s="30"/>
    </row>
    <row r="17" spans="1:12" x14ac:dyDescent="0.25">
      <c r="A17" s="48"/>
      <c r="B17" s="48"/>
      <c r="C17" s="48"/>
      <c r="D17" s="48"/>
      <c r="E17" s="49"/>
      <c r="F17" s="50"/>
      <c r="G17" s="49"/>
      <c r="H17" s="49"/>
      <c r="I17" s="49"/>
      <c r="J17" s="49"/>
      <c r="K17" s="49"/>
      <c r="L17" s="30"/>
    </row>
    <row r="18" spans="1:12" x14ac:dyDescent="0.25">
      <c r="A18" s="48" t="s">
        <v>25</v>
      </c>
      <c r="B18" s="48"/>
      <c r="C18" s="48"/>
      <c r="D18" s="48"/>
      <c r="E18" s="49"/>
      <c r="F18" s="50"/>
      <c r="G18" s="49"/>
      <c r="H18" s="49"/>
      <c r="I18" s="49"/>
      <c r="J18" s="49"/>
      <c r="K18" s="49"/>
      <c r="L18" s="30"/>
    </row>
    <row r="19" spans="1:12" x14ac:dyDescent="0.25">
      <c r="A19" s="72" t="s">
        <v>26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30"/>
    </row>
    <row r="20" spans="1:12" x14ac:dyDescent="0.25">
      <c r="A20" s="48"/>
      <c r="B20" s="48"/>
      <c r="C20" s="48"/>
      <c r="D20" s="48"/>
      <c r="E20" s="49"/>
      <c r="F20" s="50"/>
      <c r="G20" s="49"/>
      <c r="H20" s="49"/>
      <c r="I20" s="49"/>
      <c r="J20" s="49"/>
      <c r="K20" s="49"/>
    </row>
    <row r="21" spans="1:12" ht="76.5" customHeight="1" x14ac:dyDescent="0.25">
      <c r="A21" s="54" t="s">
        <v>28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protectedRanges>
    <protectedRange sqref="K12:K14" name="Rozstęp4_1_2_1"/>
    <protectedRange sqref="I12:I14" name="Rozstęp3_1_2_1"/>
    <protectedRange sqref="E12:G14" name="Rozstęp2_1_2_1"/>
  </protectedRanges>
  <mergeCells count="12">
    <mergeCell ref="A21:K21"/>
    <mergeCell ref="B1:D1"/>
    <mergeCell ref="F1:K1"/>
    <mergeCell ref="B3:D7"/>
    <mergeCell ref="E5:J6"/>
    <mergeCell ref="E7:J7"/>
    <mergeCell ref="B8:D8"/>
    <mergeCell ref="E8:J8"/>
    <mergeCell ref="D10:G10"/>
    <mergeCell ref="A15:E15"/>
    <mergeCell ref="A19:K19"/>
    <mergeCell ref="F2:G2"/>
  </mergeCells>
  <conditionalFormatting sqref="E7 L7:M7">
    <cfRule type="expression" dxfId="1" priority="1">
      <formula>$E$7="Przekroczona ilość liczb po przecinku w przynajmniej jednej cenie"</formula>
    </cfRule>
  </conditionalFormatting>
  <conditionalFormatting sqref="E5 L5:M6">
    <cfRule type="expression" dxfId="0" priority="2">
      <formula>$E$5="Nie składamy oferty w zakresie przedmiotowego zadania"</formula>
    </cfRule>
  </conditionalFormatting>
  <pageMargins left="0.25" right="0.25" top="0.75" bottom="0.75" header="0.3" footer="0.3"/>
  <pageSetup paperSize="9" scale="6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Nazwy</vt:lpstr>
      <vt:lpstr>  1</vt:lpstr>
      <vt:lpstr>  2</vt:lpstr>
      <vt:lpstr>  3</vt:lpstr>
      <vt:lpstr> 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Sekular</dc:creator>
  <cp:lastModifiedBy>Joanna Domagalska-Góra</cp:lastModifiedBy>
  <cp:lastPrinted>2025-08-21T11:39:00Z</cp:lastPrinted>
  <dcterms:created xsi:type="dcterms:W3CDTF">2023-09-08T06:17:21Z</dcterms:created>
  <dcterms:modified xsi:type="dcterms:W3CDTF">2026-01-21T09:42:16Z</dcterms:modified>
</cp:coreProperties>
</file>